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fileSharing readOnlyRecommended="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odlee/Desktop/"/>
    </mc:Choice>
  </mc:AlternateContent>
  <xr:revisionPtr revIDLastSave="0" documentId="13_ncr:1_{D534D058-C3D9-E04A-A2FD-AC7D235A5AE8}" xr6:coauthVersionLast="47" xr6:coauthVersionMax="47" xr10:uidLastSave="{00000000-0000-0000-0000-000000000000}"/>
  <bookViews>
    <workbookView xWindow="9700" yWindow="500" windowWidth="36980" windowHeight="19400" tabRatio="831" xr2:uid="{00000000-000D-0000-FFFF-FFFF00000000}"/>
  </bookViews>
  <sheets>
    <sheet name="COST SUMMARY" sheetId="51" r:id="rId1"/>
    <sheet name="GENERAL" sheetId="46" r:id="rId2"/>
    <sheet name="KICKOFF" sheetId="47" r:id="rId3"/>
    <sheet name="INITIALIZE" sheetId="48" r:id="rId4"/>
    <sheet name="OPTIMIZE" sheetId="38" r:id="rId5"/>
    <sheet name="STAFF INFRASTRUCTURE" sheetId="50" r:id="rId6"/>
    <sheet name="PROJECT MANAGEMENT" sheetId="33" r:id="rId7"/>
    <sheet name="EXTRAS" sheetId="52" state="hidden" r:id="rId8"/>
    <sheet name="CRITERIA" sheetId="53" r:id="rId9"/>
  </sheets>
  <definedNames>
    <definedName name="_xlnm._FilterDatabase" localSheetId="4" hidden="1">OPTIMIZE!#REF!</definedName>
    <definedName name="_xlnm._FilterDatabase" localSheetId="5" hidden="1">'STAFF INFRASTRUCTURE'!#REF!</definedName>
    <definedName name="dropdown1">#REF!</definedName>
    <definedName name="_xlnm.Print_Area" localSheetId="1">GENERAL!$A$1:$E$22</definedName>
    <definedName name="_xlnm.Print_Area" localSheetId="3">INITIALIZE!$A$1:$E$100</definedName>
    <definedName name="_xlnm.Print_Area" localSheetId="2">KICKOFF!$A$1:$E$165</definedName>
    <definedName name="_xlnm.Print_Area" localSheetId="4">OPTIMIZE!$A$1:$E$101</definedName>
    <definedName name="_xlnm.Print_Area" localSheetId="6">'PROJECT MANAGEMENT'!$A$1:$E$40</definedName>
    <definedName name="_xlnm.Print_Area" localSheetId="5">'STAFF INFRASTRUCTURE'!$A$1:$E$25</definedName>
    <definedName name="_xlnm.Print_Titles" localSheetId="1">GENERAL!$1:$5</definedName>
    <definedName name="_xlnm.Print_Titles" localSheetId="3">INITIALIZE!$1:$5</definedName>
    <definedName name="_xlnm.Print_Titles" localSheetId="2">KICKOFF!$1:$5</definedName>
    <definedName name="_xlnm.Print_Titles" localSheetId="4">OPTIMIZE!$1:$5</definedName>
    <definedName name="_xlnm.Print_Titles" localSheetId="5">'STAFF INFRASTRUCTURE'!$1:$5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4" i="47" l="1"/>
  <c r="E25" i="47"/>
  <c r="E26" i="47"/>
  <c r="E27" i="47"/>
  <c r="E23" i="47"/>
  <c r="E17" i="47"/>
  <c r="E18" i="47"/>
  <c r="E19" i="47"/>
  <c r="E20" i="47"/>
  <c r="E16" i="47"/>
  <c r="D143" i="51" l="1"/>
  <c r="H142" i="51"/>
  <c r="G142" i="51"/>
  <c r="F142" i="51"/>
  <c r="E142" i="51"/>
  <c r="H141" i="51"/>
  <c r="G141" i="51"/>
  <c r="F141" i="51"/>
  <c r="E141" i="51"/>
  <c r="H140" i="51"/>
  <c r="G140" i="51"/>
  <c r="F140" i="51"/>
  <c r="E140" i="51"/>
  <c r="D152" i="51"/>
  <c r="D151" i="51"/>
  <c r="D150" i="51"/>
  <c r="D149" i="51"/>
  <c r="D148" i="51"/>
  <c r="D127" i="51"/>
  <c r="D126" i="51"/>
  <c r="D125" i="51"/>
  <c r="D124" i="51"/>
  <c r="D123" i="51"/>
  <c r="C117" i="51"/>
  <c r="C116" i="51"/>
  <c r="C115" i="51"/>
  <c r="C112" i="51"/>
  <c r="C111" i="51"/>
  <c r="C110" i="51"/>
  <c r="C109" i="51"/>
  <c r="C106" i="51"/>
  <c r="C105" i="51"/>
  <c r="C104" i="51"/>
  <c r="C100" i="51"/>
  <c r="C99" i="51"/>
  <c r="C98" i="51"/>
  <c r="C97" i="51"/>
  <c r="C94" i="51"/>
  <c r="C93" i="51"/>
  <c r="C92" i="51"/>
  <c r="C91" i="51"/>
  <c r="C90" i="51"/>
  <c r="C89" i="51"/>
  <c r="C88" i="51"/>
  <c r="C85" i="51"/>
  <c r="E37" i="33"/>
  <c r="E22" i="33"/>
  <c r="E21" i="33"/>
  <c r="E20" i="33"/>
  <c r="E19" i="33"/>
  <c r="E18" i="33"/>
  <c r="E17" i="33"/>
  <c r="E16" i="33"/>
  <c r="E15" i="33"/>
  <c r="E14" i="33"/>
  <c r="E13" i="33"/>
  <c r="E8" i="33"/>
  <c r="C127" i="51"/>
  <c r="C126" i="51"/>
  <c r="A127" i="51"/>
  <c r="A126" i="51"/>
  <c r="E22" i="50"/>
  <c r="E23" i="50" s="1"/>
  <c r="E19" i="50"/>
  <c r="E20" i="50" s="1"/>
  <c r="D153" i="51" l="1"/>
  <c r="D86" i="51"/>
  <c r="D113" i="51"/>
  <c r="D101" i="51"/>
  <c r="D95" i="51"/>
  <c r="D118" i="51"/>
  <c r="E41" i="38"/>
  <c r="E42" i="38" s="1"/>
  <c r="E38" i="38"/>
  <c r="A114" i="51" l="1"/>
  <c r="A108" i="51"/>
  <c r="A102" i="51"/>
  <c r="A96" i="51"/>
  <c r="A87" i="51"/>
  <c r="A84" i="51"/>
  <c r="E97" i="38"/>
  <c r="E94" i="38"/>
  <c r="E92" i="38"/>
  <c r="E91" i="38"/>
  <c r="E85" i="38"/>
  <c r="E84" i="38"/>
  <c r="E83" i="38"/>
  <c r="E80" i="38"/>
  <c r="E81" i="38" s="1"/>
  <c r="E77" i="38"/>
  <c r="E78" i="38" s="1"/>
  <c r="E74" i="38"/>
  <c r="E75" i="38" s="1"/>
  <c r="E68" i="38"/>
  <c r="E69" i="38" s="1"/>
  <c r="E65" i="38"/>
  <c r="E66" i="38" s="1"/>
  <c r="E62" i="38"/>
  <c r="E61" i="38"/>
  <c r="E60" i="38"/>
  <c r="E59" i="38"/>
  <c r="E63" i="38" s="1"/>
  <c r="E56" i="38"/>
  <c r="E57" i="38" s="1"/>
  <c r="C103" i="51" s="1"/>
  <c r="E51" i="38"/>
  <c r="E50" i="38"/>
  <c r="E49" i="38"/>
  <c r="E48" i="38"/>
  <c r="E37" i="38"/>
  <c r="E36" i="38"/>
  <c r="E39" i="38" s="1"/>
  <c r="E33" i="38"/>
  <c r="E32" i="38"/>
  <c r="E34" i="38" s="1"/>
  <c r="E29" i="38"/>
  <c r="E30" i="38" s="1"/>
  <c r="E25" i="38"/>
  <c r="E26" i="38" s="1"/>
  <c r="E22" i="38"/>
  <c r="E23" i="38" s="1"/>
  <c r="E18" i="38"/>
  <c r="E17" i="38"/>
  <c r="E14" i="38"/>
  <c r="E13" i="38"/>
  <c r="E7" i="38"/>
  <c r="E9" i="38" s="1"/>
  <c r="H120" i="51"/>
  <c r="G120" i="51"/>
  <c r="F120" i="51"/>
  <c r="E120" i="51"/>
  <c r="J96" i="51"/>
  <c r="J87" i="51"/>
  <c r="J84" i="51"/>
  <c r="C79" i="51"/>
  <c r="C78" i="51"/>
  <c r="C77" i="51"/>
  <c r="C76" i="51"/>
  <c r="C73" i="51"/>
  <c r="C72" i="51"/>
  <c r="C71" i="51"/>
  <c r="C70" i="51"/>
  <c r="C67" i="51"/>
  <c r="C66" i="51"/>
  <c r="C65" i="51"/>
  <c r="C61" i="51"/>
  <c r="C60" i="51"/>
  <c r="C59" i="51"/>
  <c r="C58" i="51"/>
  <c r="C55" i="51"/>
  <c r="C54" i="51"/>
  <c r="C53" i="51"/>
  <c r="C52" i="51"/>
  <c r="C51" i="51"/>
  <c r="C50" i="51"/>
  <c r="C47" i="51"/>
  <c r="C41" i="51"/>
  <c r="C40" i="51"/>
  <c r="C37" i="51"/>
  <c r="C36" i="51"/>
  <c r="C35" i="51"/>
  <c r="C32" i="51"/>
  <c r="C31" i="51"/>
  <c r="C30" i="51"/>
  <c r="C26" i="51"/>
  <c r="C27" i="51"/>
  <c r="C25" i="51"/>
  <c r="C17" i="51"/>
  <c r="C22" i="51"/>
  <c r="C21" i="51"/>
  <c r="J108" i="51" l="1"/>
  <c r="E99" i="38"/>
  <c r="E71" i="38"/>
  <c r="D107" i="51" s="1"/>
  <c r="J102" i="51" s="1"/>
  <c r="E53" i="38"/>
  <c r="E86" i="38"/>
  <c r="E19" i="38"/>
  <c r="E44" i="38" s="1"/>
  <c r="E88" i="38"/>
  <c r="D80" i="51"/>
  <c r="D74" i="51"/>
  <c r="D62" i="51"/>
  <c r="D56" i="51"/>
  <c r="A75" i="51"/>
  <c r="A69" i="51"/>
  <c r="A63" i="51"/>
  <c r="A57" i="51"/>
  <c r="A49" i="51"/>
  <c r="E85" i="48"/>
  <c r="E72" i="48"/>
  <c r="E75" i="48"/>
  <c r="E53" i="48"/>
  <c r="E54" i="48" s="1"/>
  <c r="D120" i="51" l="1"/>
  <c r="C64" i="51"/>
  <c r="E68" i="48"/>
  <c r="D68" i="51" s="1"/>
  <c r="J120" i="51"/>
  <c r="D141" i="51"/>
  <c r="J141" i="51" s="1"/>
  <c r="E101" i="38"/>
  <c r="E96" i="48"/>
  <c r="E74" i="48"/>
  <c r="E33" i="48"/>
  <c r="E32" i="48"/>
  <c r="E34" i="48" s="1"/>
  <c r="E29" i="48"/>
  <c r="E30" i="48" s="1"/>
  <c r="E38" i="48"/>
  <c r="E37" i="48"/>
  <c r="E18" i="48"/>
  <c r="E17" i="48"/>
  <c r="E7" i="48"/>
  <c r="E9" i="48" s="1"/>
  <c r="E94" i="48"/>
  <c r="E91" i="48"/>
  <c r="E89" i="48"/>
  <c r="E88" i="48"/>
  <c r="E82" i="48"/>
  <c r="E81" i="48"/>
  <c r="E80" i="48"/>
  <c r="E77" i="48"/>
  <c r="E71" i="48"/>
  <c r="E65" i="48"/>
  <c r="E66" i="48" s="1"/>
  <c r="E62" i="48"/>
  <c r="E59" i="48"/>
  <c r="E58" i="48"/>
  <c r="E57" i="48"/>
  <c r="E56" i="48"/>
  <c r="E48" i="48"/>
  <c r="E47" i="48"/>
  <c r="E46" i="48"/>
  <c r="E45" i="48"/>
  <c r="E25" i="48"/>
  <c r="E22" i="48"/>
  <c r="E14" i="48"/>
  <c r="E13" i="48"/>
  <c r="D42" i="51"/>
  <c r="D38" i="51"/>
  <c r="D33" i="51"/>
  <c r="D28" i="51"/>
  <c r="A39" i="51"/>
  <c r="A34" i="51"/>
  <c r="A29" i="51"/>
  <c r="A24" i="51"/>
  <c r="E136" i="47"/>
  <c r="E8" i="47"/>
  <c r="E128" i="47"/>
  <c r="E59" i="47"/>
  <c r="E60" i="47"/>
  <c r="E61" i="47"/>
  <c r="E62" i="47"/>
  <c r="E58" i="47"/>
  <c r="E63" i="47" s="1"/>
  <c r="E55" i="47"/>
  <c r="E54" i="47"/>
  <c r="E53" i="47"/>
  <c r="E52" i="47"/>
  <c r="E50" i="47"/>
  <c r="E49" i="47"/>
  <c r="E48" i="47"/>
  <c r="E47" i="47"/>
  <c r="E45" i="47"/>
  <c r="E44" i="47"/>
  <c r="E43" i="47"/>
  <c r="E42" i="47"/>
  <c r="E40" i="47"/>
  <c r="E39" i="47"/>
  <c r="E38" i="47"/>
  <c r="E37" i="47"/>
  <c r="E35" i="47"/>
  <c r="E34" i="47"/>
  <c r="E33" i="47"/>
  <c r="E32" i="47"/>
  <c r="E125" i="47"/>
  <c r="E126" i="47" s="1"/>
  <c r="E146" i="47"/>
  <c r="E147" i="47"/>
  <c r="E148" i="47"/>
  <c r="E149" i="47"/>
  <c r="E145" i="47"/>
  <c r="E122" i="47"/>
  <c r="E121" i="47"/>
  <c r="E120" i="47"/>
  <c r="E119" i="47"/>
  <c r="E118" i="47"/>
  <c r="E159" i="47"/>
  <c r="E160" i="47"/>
  <c r="E161" i="47"/>
  <c r="E158" i="47"/>
  <c r="E156" i="47"/>
  <c r="E155" i="47"/>
  <c r="E142" i="47"/>
  <c r="E141" i="47"/>
  <c r="E140" i="47"/>
  <c r="E139" i="47"/>
  <c r="E138" i="47"/>
  <c r="E135" i="47"/>
  <c r="E134" i="47"/>
  <c r="E133" i="47"/>
  <c r="E132" i="47"/>
  <c r="E131" i="47"/>
  <c r="E115" i="47"/>
  <c r="E114" i="47"/>
  <c r="E113" i="47"/>
  <c r="E112" i="47"/>
  <c r="E110" i="47"/>
  <c r="E109" i="47"/>
  <c r="E108" i="47"/>
  <c r="E107" i="47"/>
  <c r="E86" i="47"/>
  <c r="E85" i="47"/>
  <c r="E84" i="47"/>
  <c r="E83" i="47"/>
  <c r="E82" i="47"/>
  <c r="E79" i="47"/>
  <c r="E78" i="47"/>
  <c r="E77" i="47"/>
  <c r="E76" i="47"/>
  <c r="E75" i="47"/>
  <c r="E73" i="47"/>
  <c r="E72" i="47"/>
  <c r="E71" i="47"/>
  <c r="E70" i="47"/>
  <c r="E69" i="47"/>
  <c r="E95" i="47"/>
  <c r="E94" i="47"/>
  <c r="E93" i="47"/>
  <c r="E92" i="47"/>
  <c r="E105" i="47"/>
  <c r="E104" i="47"/>
  <c r="E103" i="47"/>
  <c r="E102" i="47"/>
  <c r="E100" i="47"/>
  <c r="E99" i="47"/>
  <c r="E98" i="47"/>
  <c r="E97" i="47"/>
  <c r="A13" i="51"/>
  <c r="E19" i="46"/>
  <c r="E18" i="46"/>
  <c r="E14" i="46"/>
  <c r="E13" i="46"/>
  <c r="A11" i="51"/>
  <c r="E132" i="51"/>
  <c r="E134" i="51" s="1"/>
  <c r="F132" i="51"/>
  <c r="G132" i="51"/>
  <c r="H132" i="51"/>
  <c r="E19" i="48" l="1"/>
  <c r="E98" i="48"/>
  <c r="E39" i="48"/>
  <c r="E41" i="48" s="1"/>
  <c r="E83" i="48"/>
  <c r="E23" i="48"/>
  <c r="E26" i="48"/>
  <c r="E60" i="48"/>
  <c r="E63" i="48"/>
  <c r="E78" i="48"/>
  <c r="E50" i="48"/>
  <c r="E56" i="47"/>
  <c r="E150" i="47"/>
  <c r="E123" i="47"/>
  <c r="E143" i="47"/>
  <c r="E152" i="47" s="1"/>
  <c r="E116" i="47"/>
  <c r="E163" i="47"/>
  <c r="E88" i="47"/>
  <c r="E20" i="46"/>
  <c r="E15" i="46"/>
  <c r="E100" i="48" l="1"/>
  <c r="F153" i="51" l="1"/>
  <c r="G153" i="51"/>
  <c r="H153" i="51"/>
  <c r="E153" i="51"/>
  <c r="A152" i="51"/>
  <c r="A151" i="51"/>
  <c r="A150" i="51"/>
  <c r="A149" i="51"/>
  <c r="A148" i="51"/>
  <c r="A147" i="51"/>
  <c r="E16" i="52"/>
  <c r="E13" i="52"/>
  <c r="E7" i="52"/>
  <c r="E8" i="52" s="1"/>
  <c r="C148" i="51" s="1"/>
  <c r="J148" i="51" s="1"/>
  <c r="E10" i="52"/>
  <c r="E11" i="52" s="1"/>
  <c r="C149" i="51" s="1"/>
  <c r="E19" i="52"/>
  <c r="E14" i="52"/>
  <c r="C150" i="51" s="1"/>
  <c r="J150" i="51" s="1"/>
  <c r="J149" i="51" l="1"/>
  <c r="E17" i="52"/>
  <c r="C151" i="51" s="1"/>
  <c r="J151" i="51" s="1"/>
  <c r="E20" i="52"/>
  <c r="E22" i="52" l="1"/>
  <c r="C152" i="51"/>
  <c r="J152" i="51" s="1"/>
  <c r="E7" i="50"/>
  <c r="E9" i="50"/>
  <c r="C153" i="51" l="1"/>
  <c r="J153" i="51" s="1"/>
  <c r="E26" i="33"/>
  <c r="E27" i="33"/>
  <c r="E28" i="33"/>
  <c r="E29" i="33"/>
  <c r="E30" i="33"/>
  <c r="E31" i="33"/>
  <c r="E32" i="33"/>
  <c r="E33" i="33"/>
  <c r="E34" i="33"/>
  <c r="E35" i="33"/>
  <c r="E36" i="33"/>
  <c r="E38" i="33"/>
  <c r="E9" i="33"/>
  <c r="E10" i="33"/>
  <c r="E11" i="33"/>
  <c r="E12" i="33"/>
  <c r="E129" i="51"/>
  <c r="E82" i="51"/>
  <c r="E44" i="51"/>
  <c r="E14" i="51"/>
  <c r="E8" i="50"/>
  <c r="E12" i="50"/>
  <c r="E14" i="50" s="1"/>
  <c r="C124" i="51" s="1"/>
  <c r="J124" i="51" s="1"/>
  <c r="E16" i="50"/>
  <c r="E7" i="47"/>
  <c r="E9" i="47"/>
  <c r="E10" i="47"/>
  <c r="E7" i="46"/>
  <c r="E8" i="46"/>
  <c r="F129" i="51"/>
  <c r="F82" i="51"/>
  <c r="F44" i="51"/>
  <c r="F14" i="51"/>
  <c r="G129" i="51"/>
  <c r="G82" i="51"/>
  <c r="G44" i="51"/>
  <c r="G14" i="51"/>
  <c r="H129" i="51"/>
  <c r="H82" i="51"/>
  <c r="H44" i="51"/>
  <c r="H14" i="51"/>
  <c r="E139" i="51"/>
  <c r="F134" i="51"/>
  <c r="G134" i="51"/>
  <c r="H134" i="51"/>
  <c r="A125" i="51"/>
  <c r="A124" i="51"/>
  <c r="A123" i="51"/>
  <c r="A46" i="51"/>
  <c r="A19" i="51"/>
  <c r="A16" i="51"/>
  <c r="A12" i="51"/>
  <c r="A131" i="51"/>
  <c r="A122" i="51"/>
  <c r="A83" i="51"/>
  <c r="A45" i="51"/>
  <c r="A15" i="51"/>
  <c r="A10" i="51"/>
  <c r="H139" i="51" l="1"/>
  <c r="F139" i="51"/>
  <c r="G139" i="51"/>
  <c r="E39" i="33"/>
  <c r="E24" i="33"/>
  <c r="E10" i="50"/>
  <c r="C123" i="51" s="1"/>
  <c r="J123" i="51" s="1"/>
  <c r="E138" i="51"/>
  <c r="E28" i="47"/>
  <c r="H138" i="51"/>
  <c r="G138" i="51"/>
  <c r="F138" i="51"/>
  <c r="J57" i="51"/>
  <c r="E10" i="46"/>
  <c r="C11" i="51" s="1"/>
  <c r="J11" i="51" s="1"/>
  <c r="J63" i="51"/>
  <c r="E12" i="47"/>
  <c r="D18" i="51" s="1"/>
  <c r="E17" i="50"/>
  <c r="E25" i="50" s="1"/>
  <c r="E65" i="47" l="1"/>
  <c r="E165" i="47" s="1"/>
  <c r="C20" i="51"/>
  <c r="H144" i="51"/>
  <c r="H143" i="51"/>
  <c r="F144" i="51"/>
  <c r="F143" i="51"/>
  <c r="G144" i="51"/>
  <c r="G143" i="51"/>
  <c r="E144" i="51"/>
  <c r="E143" i="51"/>
  <c r="E40" i="33"/>
  <c r="D132" i="51" s="1"/>
  <c r="J16" i="51"/>
  <c r="D48" i="51"/>
  <c r="J49" i="51"/>
  <c r="J69" i="51"/>
  <c r="C125" i="51"/>
  <c r="D23" i="51" l="1"/>
  <c r="D44" i="51" s="1"/>
  <c r="D139" i="51" s="1"/>
  <c r="D134" i="51"/>
  <c r="J132" i="51"/>
  <c r="J46" i="51"/>
  <c r="D82" i="51"/>
  <c r="E22" i="46"/>
  <c r="C12" i="51"/>
  <c r="D129" i="51"/>
  <c r="D142" i="51" s="1"/>
  <c r="J142" i="51" s="1"/>
  <c r="J125" i="51"/>
  <c r="J19" i="51" l="1"/>
  <c r="J44" i="51"/>
  <c r="J82" i="51"/>
  <c r="D140" i="51"/>
  <c r="J140" i="51" s="1"/>
  <c r="J134" i="51"/>
  <c r="J129" i="51"/>
  <c r="D14" i="51"/>
  <c r="D138" i="51" s="1"/>
  <c r="J12" i="51"/>
  <c r="J139" i="51" l="1"/>
  <c r="J14" i="51"/>
  <c r="J143" i="51"/>
  <c r="J144" i="51" l="1"/>
  <c r="J138" i="51"/>
</calcChain>
</file>

<file path=xl/sharedStrings.xml><?xml version="1.0" encoding="utf-8"?>
<sst xmlns="http://schemas.openxmlformats.org/spreadsheetml/2006/main" count="553" uniqueCount="226">
  <si>
    <t>Whitewall estimated budget</t>
  </si>
  <si>
    <t>Venue: Various</t>
  </si>
  <si>
    <t>Date: Various</t>
  </si>
  <si>
    <t>Estimated Budget: OGT FY27 RFP</t>
  </si>
  <si>
    <t>3rd PARTY COSTS</t>
  </si>
  <si>
    <t>Proposal Budget (USD)</t>
  </si>
  <si>
    <t>Budget update
(Insert date)</t>
  </si>
  <si>
    <t>Difference (Proposal/Approved budget vs latest update)</t>
  </si>
  <si>
    <t>Free of Charge</t>
  </si>
  <si>
    <t>Total General</t>
  </si>
  <si>
    <t>RWS, Seattle, Austin, Nashville</t>
  </si>
  <si>
    <t>Sub Total</t>
  </si>
  <si>
    <t>Facilitators: All Locations</t>
  </si>
  <si>
    <t xml:space="preserve">Learning Through Giving Activity "Canstruction" </t>
  </si>
  <si>
    <t>Energizers Props</t>
  </si>
  <si>
    <t>AV Allowance Seattle and Nashville</t>
  </si>
  <si>
    <t>Laptops</t>
  </si>
  <si>
    <t>Props</t>
  </si>
  <si>
    <t>Onsite Registration</t>
  </si>
  <si>
    <t>FOH Branding</t>
  </si>
  <si>
    <t>SWAG</t>
  </si>
  <si>
    <t>Pre-Event Printing &amp; Shipping</t>
  </si>
  <si>
    <t>Participant Kits</t>
  </si>
  <si>
    <t>Guest Appreciation Kits</t>
  </si>
  <si>
    <t>Sizzle Reel: Onsite Capture and Editing</t>
  </si>
  <si>
    <t>Photobooth: RWS, Seattle, Austin, Nashville</t>
  </si>
  <si>
    <t>Total Kickoff</t>
  </si>
  <si>
    <t>Facilitators</t>
  </si>
  <si>
    <t>Global Tech Quest Activity "Escape Room"</t>
  </si>
  <si>
    <t xml:space="preserve">Learning Through Giving Activity "Bike Build" </t>
  </si>
  <si>
    <t>Travellers Reception</t>
  </si>
  <si>
    <t>Evening Reception: Décor &amp; Talent/Activity</t>
  </si>
  <si>
    <t>Scenic and AV Allowance</t>
  </si>
  <si>
    <t>Technical Management</t>
  </si>
  <si>
    <t>Laptop Hire</t>
  </si>
  <si>
    <t>Props Hire</t>
  </si>
  <si>
    <t>Welcome Kits</t>
  </si>
  <si>
    <t>Photobooth</t>
  </si>
  <si>
    <t>Headshot Station</t>
  </si>
  <si>
    <t>VLOG</t>
  </si>
  <si>
    <t>Total Initialize</t>
  </si>
  <si>
    <t>Global Tech Quest Activity "Shark Tank"</t>
  </si>
  <si>
    <t>Guest Speaker Allowance</t>
  </si>
  <si>
    <t>Total Optimize</t>
  </si>
  <si>
    <t>Total Staff Infrastructure</t>
  </si>
  <si>
    <t>Whitewall Project Management</t>
  </si>
  <si>
    <t>Total Management Fee</t>
  </si>
  <si>
    <t>Budget Breakdown</t>
  </si>
  <si>
    <t>General</t>
  </si>
  <si>
    <t>Kick-Off</t>
  </si>
  <si>
    <t>Initialize</t>
  </si>
  <si>
    <t>Optimize</t>
  </si>
  <si>
    <t>Staff Infrastructure</t>
  </si>
  <si>
    <t>Project Management</t>
  </si>
  <si>
    <t>DEPOSIT PAYMENTS</t>
  </si>
  <si>
    <t>GENERAL</t>
  </si>
  <si>
    <t>Area</t>
  </si>
  <si>
    <t>Item</t>
  </si>
  <si>
    <t>No.</t>
  </si>
  <si>
    <t>Per</t>
  </si>
  <si>
    <t>Budget</t>
  </si>
  <si>
    <t xml:space="preserve">1 WEBSITE </t>
  </si>
  <si>
    <t>Design</t>
  </si>
  <si>
    <t>Hosting</t>
  </si>
  <si>
    <t>2 SURVEY APP</t>
  </si>
  <si>
    <t>3 BRANDING / DESIGN WORK</t>
  </si>
  <si>
    <t>Red Thread (Free of Charge)</t>
  </si>
  <si>
    <t>Glow Up Refresh (Free of Charge)</t>
  </si>
  <si>
    <t>TOTAL</t>
  </si>
  <si>
    <t>KICKOFF</t>
  </si>
  <si>
    <t>1 TECHNICAL MANAGEMENT</t>
  </si>
  <si>
    <t>Prep &amp; Onsite</t>
  </si>
  <si>
    <t>2. FACILITATOR &amp; SPEAKER COORDINATION</t>
  </si>
  <si>
    <t>FACILITATORS</t>
  </si>
  <si>
    <t>Prep</t>
  </si>
  <si>
    <t>Redwood Shores</t>
  </si>
  <si>
    <t>Seattle</t>
  </si>
  <si>
    <t>Austin</t>
  </si>
  <si>
    <t>Nashville</t>
  </si>
  <si>
    <t>Kitchener</t>
  </si>
  <si>
    <t>Onsite</t>
  </si>
  <si>
    <t>LEARNING THROUGH GIVING</t>
  </si>
  <si>
    <t>"CANSTRUCTION"</t>
  </si>
  <si>
    <t>x15 Groups</t>
  </si>
  <si>
    <t>Cans</t>
  </si>
  <si>
    <t>Materials (card and frames)</t>
  </si>
  <si>
    <t>Delivery</t>
  </si>
  <si>
    <t>Distribution</t>
  </si>
  <si>
    <t>x5 Groups</t>
  </si>
  <si>
    <t>x3 Groups</t>
  </si>
  <si>
    <t>x1 Group</t>
  </si>
  <si>
    <t>ENERGIZERS</t>
  </si>
  <si>
    <t>Prop Allowance</t>
  </si>
  <si>
    <t>3. SCENIC/AUDIO VISUAL/PRODUCTION</t>
  </si>
  <si>
    <t>AV Allowance</t>
  </si>
  <si>
    <t>4. EVENT LOGISTICS</t>
  </si>
  <si>
    <t>ONSITE REGISTRATION</t>
  </si>
  <si>
    <t>Ushers</t>
  </si>
  <si>
    <t>Printer</t>
  </si>
  <si>
    <t>Lanyards</t>
  </si>
  <si>
    <t>Badges</t>
  </si>
  <si>
    <t>FOH BRANDING</t>
  </si>
  <si>
    <t>Banner</t>
  </si>
  <si>
    <t>340 pax across all locations</t>
  </si>
  <si>
    <t>5. EVENT MATERIALS</t>
  </si>
  <si>
    <t>PRE-EVENT PRINTING &amp; SHIPPING</t>
  </si>
  <si>
    <t>Package</t>
  </si>
  <si>
    <t>PARTICIPANT KITS</t>
  </si>
  <si>
    <t>GUEST APPRECIATION KITS</t>
  </si>
  <si>
    <t>6. MEDIA &amp; CREATIVE</t>
  </si>
  <si>
    <t>Sizzle Reel</t>
  </si>
  <si>
    <t>Video Crew (RWS Only)</t>
  </si>
  <si>
    <t>Editing</t>
  </si>
  <si>
    <t>INITIALIZE</t>
  </si>
  <si>
    <t xml:space="preserve">x1 Lead Facilitator (10 Days) </t>
  </si>
  <si>
    <t>x3 Facilitators (3 Days each)</t>
  </si>
  <si>
    <t>x3 Facilitators (5 Days each)</t>
  </si>
  <si>
    <t>GLOBAL TECH QUEST ACTIVITY</t>
  </si>
  <si>
    <t>"ESCAPE ROOM"</t>
  </si>
  <si>
    <t>"BIKE BUILD"</t>
  </si>
  <si>
    <t>TRAVELLERS RECEPTION</t>
  </si>
  <si>
    <t>Scenic &amp; Prop Allowance</t>
  </si>
  <si>
    <t>Talent/Activity</t>
  </si>
  <si>
    <t>EVENING RECEPTION</t>
  </si>
  <si>
    <t>Allowance</t>
  </si>
  <si>
    <t>TRANSPORT PROVIDER</t>
  </si>
  <si>
    <t>Banners, Vinyl, Decals, etc</t>
  </si>
  <si>
    <t>WELCOME KITS</t>
  </si>
  <si>
    <t>Package for people travelling</t>
  </si>
  <si>
    <t>Alumni</t>
  </si>
  <si>
    <t>Speakers</t>
  </si>
  <si>
    <t>Ambassadors</t>
  </si>
  <si>
    <t>Video Crew</t>
  </si>
  <si>
    <t>OPTIMIZE</t>
  </si>
  <si>
    <t>"SHARK TANK"</t>
  </si>
  <si>
    <t>Prizes</t>
  </si>
  <si>
    <t>GUEST SPEAKER</t>
  </si>
  <si>
    <t>Fee incl. Expenses</t>
  </si>
  <si>
    <t>Managers/Alumni</t>
  </si>
  <si>
    <t>Guest Speaker</t>
  </si>
  <si>
    <t>1 STAFF LOGISTICS</t>
  </si>
  <si>
    <t>Food</t>
  </si>
  <si>
    <t>Meals on Travel</t>
  </si>
  <si>
    <t>Travel</t>
  </si>
  <si>
    <t>Flights/Trains/Taxis</t>
  </si>
  <si>
    <t>Accommodation</t>
  </si>
  <si>
    <t>Hotel</t>
  </si>
  <si>
    <t>2 INSURANCE</t>
  </si>
  <si>
    <t>Public Liability</t>
  </si>
  <si>
    <t>Office infrastructure</t>
  </si>
  <si>
    <t>4 LICENSING</t>
  </si>
  <si>
    <t>Licensing</t>
  </si>
  <si>
    <t>5 EMPLOYEE EXPENSES</t>
  </si>
  <si>
    <t>Employee Expenses</t>
  </si>
  <si>
    <t>Hours</t>
  </si>
  <si>
    <t>PROJECT TEAM</t>
  </si>
  <si>
    <t>Pre-planning</t>
  </si>
  <si>
    <t>Kickoff</t>
  </si>
  <si>
    <t>Program Director</t>
  </si>
  <si>
    <t>Executive Producer</t>
  </si>
  <si>
    <t>Program Manager (Logistics)</t>
  </si>
  <si>
    <t>Program Manager (Production)</t>
  </si>
  <si>
    <t xml:space="preserve">Program Executive: Program Coordinator / Production Assistant </t>
  </si>
  <si>
    <t>Onsite (to include travel days)</t>
  </si>
  <si>
    <t>Executive Producer - RWS</t>
  </si>
  <si>
    <t>Program Manager (General)</t>
  </si>
  <si>
    <t>Executive Producer - SEA</t>
  </si>
  <si>
    <t>Executive Producer - AUS</t>
  </si>
  <si>
    <t>Executive Producer - NAS</t>
  </si>
  <si>
    <t>EXTRAS</t>
  </si>
  <si>
    <t>Per (£)</t>
  </si>
  <si>
    <t>Budget (£)</t>
  </si>
  <si>
    <t>1. XXXXX</t>
  </si>
  <si>
    <t>2. XXXXX</t>
  </si>
  <si>
    <t>3. XXXXX</t>
  </si>
  <si>
    <t>4. XXXXX</t>
  </si>
  <si>
    <t>5. XXXXX</t>
  </si>
  <si>
    <t>Total</t>
  </si>
  <si>
    <t>Website to be hosted for 1yr (12 calendar months from beginning of contract)</t>
  </si>
  <si>
    <t>Any Website data to be held until the conclusion of the contract</t>
  </si>
  <si>
    <t>Costs based on Seattle and Nashville being venues External to Oracle Premises</t>
  </si>
  <si>
    <t>Remaining events to happen in Oracle Offices with provision of basic technical equipment included gratis</t>
  </si>
  <si>
    <t>Costs based on a venue External to Oracle Premises</t>
  </si>
  <si>
    <t>Transport costs based on numbers contained in RFP</t>
  </si>
  <si>
    <t>Welcome, Swag and Guest appreciation kits based on numbers in RFP</t>
  </si>
  <si>
    <t>Based on the events happening on the dates noted in the RFP</t>
  </si>
  <si>
    <t>Client name: Oracle Global Tech Program</t>
  </si>
  <si>
    <t>Prop Hire</t>
  </si>
  <si>
    <t>Transportation</t>
  </si>
  <si>
    <t>VLOG package</t>
  </si>
  <si>
    <t>Stage Manager</t>
  </si>
  <si>
    <t>Stage manager</t>
  </si>
  <si>
    <t>STAFF INFRASTRUCTURE (ALL SHOWS)</t>
  </si>
  <si>
    <t>3 OFFICE RECHARGES</t>
  </si>
  <si>
    <t>For Events in Oracle Offices, the event space should be available for the day prior to the event for set up and rehearsal</t>
  </si>
  <si>
    <t>Website &amp; Survey to be built in Project Glow Up branding</t>
  </si>
  <si>
    <t>Oracle content required for Events to be delivered to Whitewall in a timely manner in line with the agreed timeline</t>
  </si>
  <si>
    <t>Oracle to provide hosting support should site need to sit behind SSO</t>
  </si>
  <si>
    <t>Whitewall to cover Technical costs for these venues based on the specification outlined within this working budget</t>
  </si>
  <si>
    <t>Program team based on the events happening on the dates noted in the RFP</t>
  </si>
  <si>
    <t>Whitewall staff to have access to Oracle SharePoint program folders</t>
  </si>
  <si>
    <t>Escape Room Activity</t>
  </si>
  <si>
    <t>Bike Build Activity</t>
  </si>
  <si>
    <t>Shark Tank Activity</t>
  </si>
  <si>
    <t>Guitar-build</t>
  </si>
  <si>
    <t>"Guitar-build"</t>
  </si>
  <si>
    <t>Whitewall to cover Technical costs for  Seattle and Nashville based on the specification outlined within this working budget</t>
  </si>
  <si>
    <t>Oracle responsible for Hotel and F&amp;B costs for Seattle and Nashville</t>
  </si>
  <si>
    <t xml:space="preserve">Transport co-ordination based on Oracle providing all flight details to Whitewall </t>
  </si>
  <si>
    <t>Transport co-ordination based on Oracle providing all flight details to Whitewall in line with the agreed program timeline</t>
  </si>
  <si>
    <t xml:space="preserve">Oracle to provide on-site Subsistence for all Whitewall team for event duration </t>
  </si>
  <si>
    <t>Oracle responsible for Hotel, Accommodation and F&amp;B costs for this venue</t>
  </si>
  <si>
    <t>Guest speakers to be from Oracle staff and to be FOC (with exception of Guest Appreciation Kits)</t>
  </si>
  <si>
    <t xml:space="preserve">Learning Through Giving Activity "Guitar Build" </t>
  </si>
  <si>
    <t>Stage Manager RWS</t>
  </si>
  <si>
    <t>Stage Manager Seattle</t>
  </si>
  <si>
    <t>Stage Manager Austin</t>
  </si>
  <si>
    <t>Stage Manager Nashville</t>
  </si>
  <si>
    <t>x2 @ Redwood Shores</t>
  </si>
  <si>
    <t>x1 @ Seattle</t>
  </si>
  <si>
    <t>x1 @ Austin</t>
  </si>
  <si>
    <t>x1 @ Nashville</t>
  </si>
  <si>
    <t>x1 @ Kitchener</t>
  </si>
  <si>
    <t>380 pax across all locations</t>
  </si>
  <si>
    <t>Allowance for people travelling</t>
  </si>
  <si>
    <t>PROJECT MANAGEMENT (ALL SHOWS)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</si>
</sst>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£&quot;* #,##0.00_);_(&quot;£&quot;* \(#,##0.00\);_(&quot;£&quot;* &quot;-&quot;??_);_(@_)"/>
    <numFmt numFmtId="165" formatCode="_-* #,##0.00_-;\-* #,##0.00_-;_-* &quot;-&quot;??_-;_-@_-"/>
    <numFmt numFmtId="166" formatCode="_-[$$-409]* #,##0.00_ ;_-[$$-409]* \-#,##0.00\ ;_-[$$-409]* &quot;-&quot;??_ ;_-@_ "/>
    <numFmt numFmtId="167" formatCode="_([$$-409]* #,##0.00_);_([$$-409]* \(#,##0.00\);_([$$-409]* &quot;-&quot;??_);_(@_)"/>
    <numFmt numFmtId="168" formatCode="_-[$£-809]* #,##0.00_-;\-[$£-809]* #,##0.00_-;_-[$£-809]* &quot;-&quot;??_-;_-@_-"/>
    <numFmt numFmtId="169" formatCode="[$$-409]#,##0.00"/>
  </numFmts>
  <fonts count="37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9"/>
      <name val="Genev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Helvetica"/>
      <family val="2"/>
    </font>
    <font>
      <b/>
      <sz val="10"/>
      <name val="Helvetica"/>
      <family val="2"/>
    </font>
    <font>
      <sz val="10"/>
      <name val="Helvetica"/>
      <family val="2"/>
    </font>
    <font>
      <b/>
      <sz val="10"/>
      <color indexed="10"/>
      <name val="Helvetica"/>
      <family val="2"/>
    </font>
    <font>
      <sz val="10"/>
      <color indexed="10"/>
      <name val="Helvetica"/>
      <family val="2"/>
    </font>
    <font>
      <sz val="10"/>
      <color theme="1"/>
      <name val="Helvetica"/>
      <family val="2"/>
    </font>
    <font>
      <b/>
      <sz val="10"/>
      <color indexed="8"/>
      <name val="Helvetica"/>
      <family val="2"/>
    </font>
    <font>
      <b/>
      <sz val="10"/>
      <color rgb="FFDD0806"/>
      <name val="Helvetica"/>
      <family val="2"/>
    </font>
    <font>
      <sz val="10"/>
      <color rgb="FFDD0806"/>
      <name val="Helvetica"/>
      <family val="2"/>
    </font>
    <font>
      <b/>
      <sz val="10"/>
      <color rgb="FF000000"/>
      <name val="Helvetica"/>
      <family val="2"/>
    </font>
    <font>
      <sz val="10"/>
      <color rgb="FF000000"/>
      <name val="Helvetica"/>
      <family val="2"/>
    </font>
    <font>
      <sz val="12"/>
      <name val="Helvetica"/>
      <family val="2"/>
    </font>
    <font>
      <sz val="12"/>
      <color theme="1"/>
      <name val="Helvetica"/>
      <family val="2"/>
    </font>
    <font>
      <b/>
      <sz val="20"/>
      <color theme="1"/>
      <name val="Helvetica"/>
      <family val="2"/>
    </font>
    <font>
      <b/>
      <sz val="12"/>
      <color rgb="FFFF0000"/>
      <name val="Helvetica"/>
      <family val="2"/>
    </font>
    <font>
      <b/>
      <sz val="20"/>
      <name val="Helvetica"/>
      <family val="2"/>
    </font>
    <font>
      <b/>
      <sz val="16"/>
      <color rgb="FF000000"/>
      <name val="Helvetica"/>
      <family val="2"/>
    </font>
    <font>
      <b/>
      <sz val="14"/>
      <color rgb="FF000000"/>
      <name val="Helvetica"/>
      <family val="2"/>
    </font>
    <font>
      <sz val="12"/>
      <color rgb="FF000000"/>
      <name val="Helvetica"/>
      <family val="2"/>
    </font>
    <font>
      <b/>
      <sz val="14"/>
      <name val="Helvetica"/>
      <family val="2"/>
    </font>
    <font>
      <b/>
      <i/>
      <sz val="14"/>
      <name val="Helvetica"/>
      <family val="2"/>
    </font>
    <font>
      <b/>
      <sz val="16"/>
      <name val="Helvetica"/>
      <family val="2"/>
    </font>
    <font>
      <b/>
      <sz val="12"/>
      <color theme="1"/>
      <name val="Helvetica"/>
      <family val="2"/>
    </font>
    <font>
      <b/>
      <sz val="16"/>
      <color theme="1"/>
      <name val="Helvetica"/>
      <family val="2"/>
    </font>
    <font>
      <b/>
      <i/>
      <sz val="16"/>
      <name val="Helvetica"/>
      <family val="2"/>
    </font>
    <font>
      <sz val="12"/>
      <color rgb="FFFF0000"/>
      <name val="Helvetica"/>
      <family val="2"/>
    </font>
    <font>
      <b/>
      <sz val="10"/>
      <name val="Arial"/>
      <family val="2"/>
    </font>
    <font>
      <b/>
      <sz val="14"/>
      <color theme="1"/>
      <name val="Helvetic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indexed="64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94">
    <xf numFmtId="0" fontId="0" fillId="0" borderId="0"/>
    <xf numFmtId="165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</cellStyleXfs>
  <cellXfs count="364">
    <xf numFmtId="0" fontId="0" fillId="0" borderId="0" xfId="0"/>
    <xf numFmtId="2" fontId="9" fillId="0" borderId="0" xfId="0" applyNumberFormat="1" applyFont="1" applyAlignment="1">
      <alignment vertical="center"/>
    </xf>
    <xf numFmtId="2" fontId="10" fillId="0" borderId="0" xfId="0" applyNumberFormat="1" applyFont="1" applyAlignment="1">
      <alignment vertical="center"/>
    </xf>
    <xf numFmtId="165" fontId="10" fillId="0" borderId="0" xfId="1" applyFont="1" applyFill="1" applyBorder="1" applyAlignment="1">
      <alignment vertical="center"/>
    </xf>
    <xf numFmtId="4" fontId="10" fillId="0" borderId="0" xfId="1" applyNumberFormat="1" applyFont="1" applyFill="1" applyBorder="1" applyAlignment="1">
      <alignment vertical="center"/>
    </xf>
    <xf numFmtId="165" fontId="10" fillId="0" borderId="0" xfId="1" applyFont="1" applyFill="1" applyBorder="1" applyAlignment="1">
      <alignment horizontal="left" vertical="center"/>
    </xf>
    <xf numFmtId="165" fontId="11" fillId="0" borderId="0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2" fontId="11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center" vertical="center"/>
    </xf>
    <xf numFmtId="165" fontId="10" fillId="0" borderId="0" xfId="1" applyFont="1" applyFill="1" applyBorder="1" applyAlignment="1">
      <alignment horizontal="center" vertical="center"/>
    </xf>
    <xf numFmtId="4" fontId="10" fillId="0" borderId="0" xfId="1" applyNumberFormat="1" applyFont="1" applyFill="1" applyBorder="1" applyAlignment="1">
      <alignment horizontal="center" vertical="center"/>
    </xf>
    <xf numFmtId="165" fontId="11" fillId="0" borderId="0" xfId="1" applyFont="1" applyFill="1" applyBorder="1" applyAlignment="1">
      <alignment vertical="center"/>
    </xf>
    <xf numFmtId="2" fontId="10" fillId="2" borderId="0" xfId="0" applyNumberFormat="1" applyFont="1" applyFill="1" applyAlignment="1">
      <alignment horizontal="left" vertical="center"/>
    </xf>
    <xf numFmtId="165" fontId="10" fillId="2" borderId="0" xfId="1" applyFont="1" applyFill="1" applyBorder="1" applyAlignment="1">
      <alignment horizontal="right" vertical="center"/>
    </xf>
    <xf numFmtId="4" fontId="10" fillId="2" borderId="0" xfId="1" applyNumberFormat="1" applyFont="1" applyFill="1" applyBorder="1" applyAlignment="1">
      <alignment horizontal="right" vertical="center"/>
    </xf>
    <xf numFmtId="165" fontId="11" fillId="0" borderId="0" xfId="1" applyFont="1" applyFill="1" applyBorder="1" applyAlignment="1">
      <alignment horizontal="left" vertical="center"/>
    </xf>
    <xf numFmtId="165" fontId="12" fillId="0" borderId="0" xfId="1" applyFont="1" applyFill="1" applyBorder="1" applyAlignment="1">
      <alignment horizontal="left" vertical="center"/>
    </xf>
    <xf numFmtId="165" fontId="13" fillId="0" borderId="0" xfId="1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2" fontId="11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7" fontId="10" fillId="0" borderId="0" xfId="1" applyNumberFormat="1" applyFont="1" applyFill="1" applyBorder="1" applyAlignment="1">
      <alignment horizontal="center" vertical="center"/>
    </xf>
    <xf numFmtId="165" fontId="13" fillId="0" borderId="0" xfId="1" applyFont="1" applyFill="1" applyBorder="1" applyAlignment="1">
      <alignment vertical="center"/>
    </xf>
    <xf numFmtId="165" fontId="13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3" fontId="11" fillId="0" borderId="0" xfId="1" applyNumberFormat="1" applyFont="1" applyFill="1" applyBorder="1" applyAlignment="1">
      <alignment horizontal="center" vertical="center"/>
    </xf>
    <xf numFmtId="4" fontId="11" fillId="0" borderId="0" xfId="1" applyNumberFormat="1" applyFont="1" applyFill="1" applyBorder="1" applyAlignment="1">
      <alignment horizontal="right" vertical="center"/>
    </xf>
    <xf numFmtId="2" fontId="14" fillId="0" borderId="0" xfId="0" applyNumberFormat="1" applyFont="1" applyAlignment="1">
      <alignment vertical="center"/>
    </xf>
    <xf numFmtId="4" fontId="11" fillId="0" borderId="3" xfId="1" applyNumberFormat="1" applyFont="1" applyFill="1" applyBorder="1" applyAlignment="1">
      <alignment vertical="center"/>
    </xf>
    <xf numFmtId="4" fontId="11" fillId="0" borderId="0" xfId="1" applyNumberFormat="1" applyFont="1" applyFill="1" applyBorder="1" applyAlignment="1">
      <alignment vertical="center"/>
    </xf>
    <xf numFmtId="9" fontId="11" fillId="0" borderId="0" xfId="1" applyNumberFormat="1" applyFont="1" applyFill="1" applyBorder="1" applyAlignment="1">
      <alignment horizontal="center" vertical="center"/>
    </xf>
    <xf numFmtId="165" fontId="10" fillId="0" borderId="0" xfId="1" applyFont="1" applyFill="1" applyBorder="1" applyAlignment="1">
      <alignment horizontal="right" vertical="center"/>
    </xf>
    <xf numFmtId="0" fontId="10" fillId="2" borderId="0" xfId="2" applyFont="1" applyFill="1" applyAlignment="1">
      <alignment horizontal="left" vertical="center"/>
    </xf>
    <xf numFmtId="0" fontId="10" fillId="2" borderId="0" xfId="2" applyFont="1" applyFill="1" applyAlignment="1">
      <alignment vertical="center"/>
    </xf>
    <xf numFmtId="0" fontId="10" fillId="2" borderId="0" xfId="2" applyFont="1" applyFill="1" applyAlignment="1">
      <alignment horizontal="center" vertical="center"/>
    </xf>
    <xf numFmtId="4" fontId="10" fillId="2" borderId="0" xfId="2" applyNumberFormat="1" applyFont="1" applyFill="1" applyAlignment="1">
      <alignment vertical="center"/>
    </xf>
    <xf numFmtId="4" fontId="10" fillId="2" borderId="1" xfId="2" applyNumberFormat="1" applyFont="1" applyFill="1" applyBorder="1" applyAlignment="1">
      <alignment vertical="center"/>
    </xf>
    <xf numFmtId="2" fontId="11" fillId="0" borderId="0" xfId="0" applyNumberFormat="1" applyFont="1" applyAlignment="1">
      <alignment horizontal="center" vertical="center"/>
    </xf>
    <xf numFmtId="4" fontId="10" fillId="0" borderId="0" xfId="1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left" vertical="center"/>
    </xf>
    <xf numFmtId="4" fontId="11" fillId="0" borderId="0" xfId="1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2" fontId="15" fillId="0" borderId="0" xfId="0" applyNumberFormat="1" applyFont="1" applyAlignment="1">
      <alignment vertical="center"/>
    </xf>
    <xf numFmtId="165" fontId="10" fillId="0" borderId="0" xfId="1" applyFont="1" applyAlignment="1">
      <alignment vertical="center"/>
    </xf>
    <xf numFmtId="4" fontId="10" fillId="0" borderId="0" xfId="1" applyNumberFormat="1" applyFont="1" applyAlignment="1">
      <alignment vertical="center"/>
    </xf>
    <xf numFmtId="165" fontId="10" fillId="0" borderId="0" xfId="1" applyFont="1" applyAlignment="1">
      <alignment horizontal="left" vertical="center"/>
    </xf>
    <xf numFmtId="165" fontId="11" fillId="0" borderId="0" xfId="1" applyFont="1" applyAlignment="1">
      <alignment horizontal="center" vertical="center"/>
    </xf>
    <xf numFmtId="165" fontId="10" fillId="0" borderId="0" xfId="1" applyFont="1" applyAlignment="1">
      <alignment horizontal="center" vertical="center"/>
    </xf>
    <xf numFmtId="4" fontId="10" fillId="0" borderId="0" xfId="1" applyNumberFormat="1" applyFont="1" applyAlignment="1">
      <alignment horizontal="center" vertical="center"/>
    </xf>
    <xf numFmtId="165" fontId="11" fillId="0" borderId="0" xfId="1" applyFont="1" applyAlignment="1">
      <alignment vertical="center"/>
    </xf>
    <xf numFmtId="2" fontId="10" fillId="6" borderId="0" xfId="0" applyNumberFormat="1" applyFont="1" applyFill="1" applyAlignment="1">
      <alignment horizontal="left" vertical="center"/>
    </xf>
    <xf numFmtId="165" fontId="10" fillId="6" borderId="0" xfId="1" applyFont="1" applyFill="1" applyAlignment="1">
      <alignment horizontal="left" vertical="center"/>
    </xf>
    <xf numFmtId="165" fontId="10" fillId="6" borderId="0" xfId="1" applyFont="1" applyFill="1" applyAlignment="1">
      <alignment horizontal="right" vertical="center"/>
    </xf>
    <xf numFmtId="4" fontId="10" fillId="6" borderId="0" xfId="1" applyNumberFormat="1" applyFont="1" applyFill="1" applyAlignment="1">
      <alignment horizontal="right" vertical="center"/>
    </xf>
    <xf numFmtId="165" fontId="11" fillId="0" borderId="0" xfId="1" applyFont="1" applyAlignment="1">
      <alignment horizontal="left" vertical="center"/>
    </xf>
    <xf numFmtId="165" fontId="16" fillId="0" borderId="0" xfId="1" applyFont="1" applyAlignment="1">
      <alignment horizontal="left" vertical="center"/>
    </xf>
    <xf numFmtId="165" fontId="17" fillId="0" borderId="0" xfId="1" applyFont="1" applyAlignment="1">
      <alignment horizontal="left" vertical="center"/>
    </xf>
    <xf numFmtId="2" fontId="10" fillId="0" borderId="0" xfId="0" applyNumberFormat="1" applyFont="1" applyAlignment="1">
      <alignment horizontal="left" vertical="center"/>
    </xf>
    <xf numFmtId="165" fontId="10" fillId="0" borderId="0" xfId="1" applyFont="1" applyAlignment="1">
      <alignment horizontal="right" vertical="center"/>
    </xf>
    <xf numFmtId="4" fontId="10" fillId="0" borderId="0" xfId="1" applyNumberFormat="1" applyFont="1" applyAlignment="1">
      <alignment horizontal="right" vertical="center"/>
    </xf>
    <xf numFmtId="2" fontId="11" fillId="0" borderId="0" xfId="0" applyNumberFormat="1" applyFont="1" applyAlignment="1">
      <alignment horizontal="left" vertical="center" wrapText="1"/>
    </xf>
    <xf numFmtId="3" fontId="11" fillId="0" borderId="0" xfId="1" applyNumberFormat="1" applyFont="1" applyAlignment="1">
      <alignment horizontal="center" vertical="center"/>
    </xf>
    <xf numFmtId="165" fontId="11" fillId="0" borderId="0" xfId="1" applyFont="1" applyAlignment="1">
      <alignment horizontal="right" vertical="center"/>
    </xf>
    <xf numFmtId="4" fontId="11" fillId="0" borderId="0" xfId="1" applyNumberFormat="1" applyFont="1" applyAlignment="1">
      <alignment horizontal="right" vertical="center"/>
    </xf>
    <xf numFmtId="2" fontId="10" fillId="0" borderId="2" xfId="0" applyNumberFormat="1" applyFont="1" applyBorder="1" applyAlignment="1">
      <alignment horizontal="left" vertical="center"/>
    </xf>
    <xf numFmtId="2" fontId="11" fillId="0" borderId="2" xfId="0" applyNumberFormat="1" applyFont="1" applyBorder="1" applyAlignment="1">
      <alignment horizontal="left" vertical="center" wrapText="1"/>
    </xf>
    <xf numFmtId="3" fontId="11" fillId="0" borderId="2" xfId="1" applyNumberFormat="1" applyFont="1" applyBorder="1" applyAlignment="1">
      <alignment horizontal="center" vertical="center"/>
    </xf>
    <xf numFmtId="165" fontId="11" fillId="0" borderId="2" xfId="1" applyFont="1" applyBorder="1" applyAlignment="1">
      <alignment horizontal="right" vertical="center"/>
    </xf>
    <xf numFmtId="4" fontId="10" fillId="7" borderId="2" xfId="1" applyNumberFormat="1" applyFont="1" applyFill="1" applyBorder="1" applyAlignment="1">
      <alignment horizontal="right" vertical="center"/>
    </xf>
    <xf numFmtId="2" fontId="18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3" fontId="19" fillId="0" borderId="0" xfId="1" applyNumberFormat="1" applyFont="1" applyAlignment="1">
      <alignment horizontal="center" vertical="center"/>
    </xf>
    <xf numFmtId="4" fontId="19" fillId="0" borderId="0" xfId="1" applyNumberFormat="1" applyFont="1" applyAlignment="1">
      <alignment horizontal="right" vertical="center"/>
    </xf>
    <xf numFmtId="165" fontId="19" fillId="0" borderId="0" xfId="1" applyFont="1" applyAlignment="1">
      <alignment horizontal="center" vertical="center"/>
    </xf>
    <xf numFmtId="165" fontId="19" fillId="0" borderId="0" xfId="1" applyFont="1" applyAlignment="1">
      <alignment vertical="center"/>
    </xf>
    <xf numFmtId="165" fontId="18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2" fontId="18" fillId="0" borderId="0" xfId="0" applyNumberFormat="1" applyFont="1" applyAlignment="1">
      <alignment horizontal="center" vertical="center"/>
    </xf>
    <xf numFmtId="169" fontId="11" fillId="0" borderId="0" xfId="1" applyNumberFormat="1" applyFont="1" applyAlignment="1">
      <alignment horizontal="left" vertical="center"/>
    </xf>
    <xf numFmtId="4" fontId="11" fillId="0" borderId="0" xfId="1" applyNumberFormat="1" applyFont="1" applyAlignment="1">
      <alignment horizontal="center" vertical="center"/>
    </xf>
    <xf numFmtId="0" fontId="11" fillId="0" borderId="0" xfId="0" applyFont="1"/>
    <xf numFmtId="3" fontId="10" fillId="0" borderId="0" xfId="1" applyNumberFormat="1" applyFont="1" applyFill="1" applyBorder="1" applyAlignment="1">
      <alignment horizontal="center" vertical="center"/>
    </xf>
    <xf numFmtId="2" fontId="10" fillId="2" borderId="0" xfId="0" applyNumberFormat="1" applyFont="1" applyFill="1" applyAlignment="1">
      <alignment vertical="center"/>
    </xf>
    <xf numFmtId="3" fontId="10" fillId="2" borderId="0" xfId="1" applyNumberFormat="1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right" vertical="center"/>
    </xf>
    <xf numFmtId="2" fontId="11" fillId="0" borderId="1" xfId="0" applyNumberFormat="1" applyFont="1" applyBorder="1" applyAlignment="1">
      <alignment vertical="center"/>
    </xf>
    <xf numFmtId="4" fontId="11" fillId="2" borderId="2" xfId="1" applyNumberFormat="1" applyFont="1" applyFill="1" applyBorder="1" applyAlignment="1">
      <alignment horizontal="right" vertical="center"/>
    </xf>
    <xf numFmtId="4" fontId="10" fillId="0" borderId="1" xfId="1" applyNumberFormat="1" applyFont="1" applyFill="1" applyBorder="1" applyAlignment="1">
      <alignment horizontal="right" vertical="center"/>
    </xf>
    <xf numFmtId="4" fontId="10" fillId="2" borderId="1" xfId="1" applyNumberFormat="1" applyFont="1" applyFill="1" applyBorder="1" applyAlignment="1">
      <alignment horizontal="right" vertical="center"/>
    </xf>
    <xf numFmtId="0" fontId="10" fillId="2" borderId="6" xfId="2" applyFont="1" applyFill="1" applyBorder="1" applyAlignment="1">
      <alignment vertical="center"/>
    </xf>
    <xf numFmtId="3" fontId="10" fillId="2" borderId="6" xfId="2" applyNumberFormat="1" applyFont="1" applyFill="1" applyBorder="1" applyAlignment="1">
      <alignment horizontal="center" vertical="center"/>
    </xf>
    <xf numFmtId="4" fontId="10" fillId="2" borderId="6" xfId="2" applyNumberFormat="1" applyFont="1" applyFill="1" applyBorder="1" applyAlignment="1">
      <alignment horizontal="right" vertical="center"/>
    </xf>
    <xf numFmtId="0" fontId="10" fillId="0" borderId="0" xfId="2" applyFont="1" applyAlignment="1">
      <alignment vertical="center"/>
    </xf>
    <xf numFmtId="165" fontId="15" fillId="0" borderId="0" xfId="1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2" fontId="15" fillId="0" borderId="0" xfId="0" applyNumberFormat="1" applyFont="1" applyAlignment="1">
      <alignment horizontal="left" vertical="center"/>
    </xf>
    <xf numFmtId="0" fontId="11" fillId="0" borderId="0" xfId="2" applyFont="1" applyAlignment="1">
      <alignment horizontal="left" vertical="center" indent="1"/>
    </xf>
    <xf numFmtId="2" fontId="9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horizontal="left" vertical="center"/>
    </xf>
    <xf numFmtId="4" fontId="10" fillId="0" borderId="0" xfId="0" applyNumberFormat="1" applyFont="1" applyAlignment="1" applyProtection="1">
      <alignment vertical="center"/>
      <protection locked="0"/>
    </xf>
    <xf numFmtId="2" fontId="10" fillId="2" borderId="0" xfId="2" applyNumberFormat="1" applyFont="1" applyFill="1" applyAlignment="1">
      <alignment horizontal="left" vertical="center"/>
    </xf>
    <xf numFmtId="4" fontId="10" fillId="2" borderId="0" xfId="2" applyNumberFormat="1" applyFont="1" applyFill="1" applyAlignment="1">
      <alignment horizontal="left" vertical="center"/>
    </xf>
    <xf numFmtId="0" fontId="11" fillId="0" borderId="0" xfId="2" applyFont="1" applyAlignment="1">
      <alignment vertical="center"/>
    </xf>
    <xf numFmtId="2" fontId="11" fillId="0" borderId="0" xfId="2" applyNumberFormat="1" applyFont="1" applyAlignment="1">
      <alignment horizontal="center" vertical="center"/>
    </xf>
    <xf numFmtId="2" fontId="11" fillId="0" borderId="0" xfId="2" applyNumberFormat="1" applyFont="1" applyAlignment="1">
      <alignment horizontal="right" vertical="center"/>
    </xf>
    <xf numFmtId="4" fontId="10" fillId="0" borderId="0" xfId="2" applyNumberFormat="1" applyFont="1" applyAlignment="1">
      <alignment vertical="center"/>
    </xf>
    <xf numFmtId="1" fontId="11" fillId="0" borderId="0" xfId="2" applyNumberFormat="1" applyFont="1" applyAlignment="1">
      <alignment horizontal="center" vertical="center"/>
    </xf>
    <xf numFmtId="4" fontId="11" fillId="0" borderId="0" xfId="2" applyNumberFormat="1" applyFont="1" applyAlignment="1">
      <alignment horizontal="right" vertical="center"/>
    </xf>
    <xf numFmtId="4" fontId="11" fillId="0" borderId="0" xfId="2" applyNumberFormat="1" applyFont="1" applyAlignment="1">
      <alignment vertical="center"/>
    </xf>
    <xf numFmtId="0" fontId="11" fillId="0" borderId="0" xfId="2" applyFont="1" applyAlignment="1">
      <alignment horizontal="left" vertical="center"/>
    </xf>
    <xf numFmtId="0" fontId="10" fillId="0" borderId="1" xfId="2" applyFont="1" applyBorder="1" applyAlignment="1">
      <alignment horizontal="left" vertical="center"/>
    </xf>
    <xf numFmtId="0" fontId="11" fillId="0" borderId="1" xfId="2" applyFont="1" applyBorder="1" applyAlignment="1">
      <alignment vertical="center"/>
    </xf>
    <xf numFmtId="0" fontId="11" fillId="0" borderId="1" xfId="2" applyFont="1" applyBorder="1" applyAlignment="1">
      <alignment horizontal="center" vertical="center"/>
    </xf>
    <xf numFmtId="2" fontId="11" fillId="0" borderId="1" xfId="2" applyNumberFormat="1" applyFont="1" applyBorder="1" applyAlignment="1">
      <alignment vertical="center"/>
    </xf>
    <xf numFmtId="4" fontId="11" fillId="2" borderId="1" xfId="2" applyNumberFormat="1" applyFont="1" applyFill="1" applyBorder="1" applyAlignment="1">
      <alignment vertical="center"/>
    </xf>
    <xf numFmtId="0" fontId="11" fillId="0" borderId="0" xfId="2" applyFont="1" applyAlignment="1">
      <alignment horizontal="center" vertical="center"/>
    </xf>
    <xf numFmtId="2" fontId="11" fillId="0" borderId="0" xfId="2" applyNumberFormat="1" applyFont="1" applyAlignment="1">
      <alignment vertical="center"/>
    </xf>
    <xf numFmtId="1" fontId="14" fillId="0" borderId="0" xfId="2" applyNumberFormat="1" applyFont="1" applyAlignment="1">
      <alignment horizontal="center" vertical="center"/>
    </xf>
    <xf numFmtId="4" fontId="14" fillId="0" borderId="0" xfId="2" applyNumberFormat="1" applyFont="1" applyAlignment="1">
      <alignment horizontal="right" vertical="center"/>
    </xf>
    <xf numFmtId="4" fontId="14" fillId="0" borderId="0" xfId="2" applyNumberFormat="1" applyFont="1" applyAlignment="1">
      <alignment vertical="center"/>
    </xf>
    <xf numFmtId="0" fontId="11" fillId="0" borderId="1" xfId="2" applyFont="1" applyBorder="1" applyAlignment="1">
      <alignment horizontal="left" vertical="center"/>
    </xf>
    <xf numFmtId="2" fontId="11" fillId="0" borderId="1" xfId="2" applyNumberFormat="1" applyFont="1" applyBorder="1" applyAlignment="1">
      <alignment horizontal="center" vertical="center"/>
    </xf>
    <xf numFmtId="2" fontId="11" fillId="0" borderId="1" xfId="2" applyNumberFormat="1" applyFont="1" applyBorder="1" applyAlignment="1">
      <alignment horizontal="right" vertical="center"/>
    </xf>
    <xf numFmtId="4" fontId="11" fillId="2" borderId="2" xfId="2" applyNumberFormat="1" applyFont="1" applyFill="1" applyBorder="1" applyAlignment="1">
      <alignment vertical="center"/>
    </xf>
    <xf numFmtId="0" fontId="10" fillId="2" borderId="6" xfId="2" applyFont="1" applyFill="1" applyBorder="1" applyAlignment="1">
      <alignment horizontal="left" vertical="center"/>
    </xf>
    <xf numFmtId="0" fontId="10" fillId="2" borderId="6" xfId="2" applyFont="1" applyFill="1" applyBorder="1" applyAlignment="1">
      <alignment horizontal="center" vertical="center"/>
    </xf>
    <xf numFmtId="2" fontId="10" fillId="2" borderId="6" xfId="2" applyNumberFormat="1" applyFont="1" applyFill="1" applyBorder="1" applyAlignment="1">
      <alignment vertical="center"/>
    </xf>
    <xf numFmtId="4" fontId="10" fillId="2" borderId="6" xfId="2" applyNumberFormat="1" applyFont="1" applyFill="1" applyBorder="1" applyAlignment="1">
      <alignment vertical="center"/>
    </xf>
    <xf numFmtId="2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4" fontId="11" fillId="0" borderId="3" xfId="1" applyNumberFormat="1" applyFont="1" applyFill="1" applyBorder="1" applyAlignment="1">
      <alignment horizontal="right" vertical="center"/>
    </xf>
    <xf numFmtId="2" fontId="15" fillId="0" borderId="1" xfId="0" applyNumberFormat="1" applyFont="1" applyBorder="1" applyAlignment="1">
      <alignment vertical="center"/>
    </xf>
    <xf numFmtId="3" fontId="15" fillId="0" borderId="1" xfId="1" applyNumberFormat="1" applyFont="1" applyFill="1" applyBorder="1" applyAlignment="1">
      <alignment horizontal="center" vertical="center"/>
    </xf>
    <xf numFmtId="4" fontId="15" fillId="0" borderId="1" xfId="1" applyNumberFormat="1" applyFont="1" applyFill="1" applyBorder="1" applyAlignment="1">
      <alignment horizontal="right" vertical="center"/>
    </xf>
    <xf numFmtId="0" fontId="20" fillId="0" borderId="0" xfId="0" applyFont="1"/>
    <xf numFmtId="2" fontId="9" fillId="0" borderId="15" xfId="0" applyNumberFormat="1" applyFont="1" applyBorder="1" applyAlignment="1">
      <alignment horizontal="left" vertical="top"/>
    </xf>
    <xf numFmtId="0" fontId="21" fillId="0" borderId="16" xfId="0" applyFont="1" applyBorder="1"/>
    <xf numFmtId="0" fontId="21" fillId="0" borderId="17" xfId="0" applyFont="1" applyBorder="1" applyAlignment="1">
      <alignment horizontal="left"/>
    </xf>
    <xf numFmtId="0" fontId="9" fillId="0" borderId="0" xfId="0" applyFont="1"/>
    <xf numFmtId="0" fontId="20" fillId="0" borderId="0" xfId="0" applyFont="1" applyAlignment="1">
      <alignment horizontal="left"/>
    </xf>
    <xf numFmtId="0" fontId="22" fillId="3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0" fontId="20" fillId="3" borderId="0" xfId="0" applyFont="1" applyFill="1"/>
    <xf numFmtId="0" fontId="24" fillId="3" borderId="0" xfId="0" applyFont="1" applyFill="1" applyAlignment="1">
      <alignment horizontal="left"/>
    </xf>
    <xf numFmtId="0" fontId="9" fillId="3" borderId="0" xfId="0" applyFont="1" applyFill="1" applyAlignment="1">
      <alignment horizontal="left" vertical="center"/>
    </xf>
    <xf numFmtId="0" fontId="25" fillId="4" borderId="18" xfId="0" applyFont="1" applyFill="1" applyBorder="1" applyAlignment="1">
      <alignment vertical="center"/>
    </xf>
    <xf numFmtId="0" fontId="9" fillId="4" borderId="19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20" fillId="5" borderId="39" xfId="0" applyFont="1" applyFill="1" applyBorder="1"/>
    <xf numFmtId="168" fontId="27" fillId="0" borderId="21" xfId="0" applyNumberFormat="1" applyFont="1" applyBorder="1" applyAlignment="1">
      <alignment horizontal="left"/>
    </xf>
    <xf numFmtId="168" fontId="27" fillId="0" borderId="12" xfId="0" applyNumberFormat="1" applyFont="1" applyBorder="1" applyAlignment="1">
      <alignment horizontal="left"/>
    </xf>
    <xf numFmtId="168" fontId="27" fillId="0" borderId="23" xfId="0" applyNumberFormat="1" applyFont="1" applyBorder="1" applyAlignment="1">
      <alignment horizontal="left"/>
    </xf>
    <xf numFmtId="0" fontId="20" fillId="5" borderId="37" xfId="0" applyFont="1" applyFill="1" applyBorder="1"/>
    <xf numFmtId="168" fontId="27" fillId="0" borderId="8" xfId="0" applyNumberFormat="1" applyFont="1" applyBorder="1" applyAlignment="1">
      <alignment horizontal="left"/>
    </xf>
    <xf numFmtId="168" fontId="27" fillId="0" borderId="26" xfId="0" applyNumberFormat="1" applyFont="1" applyBorder="1" applyAlignment="1">
      <alignment horizontal="left"/>
    </xf>
    <xf numFmtId="0" fontId="20" fillId="5" borderId="18" xfId="0" applyFont="1" applyFill="1" applyBorder="1"/>
    <xf numFmtId="168" fontId="20" fillId="0" borderId="12" xfId="0" applyNumberFormat="1" applyFont="1" applyBorder="1" applyAlignment="1">
      <alignment horizontal="left"/>
    </xf>
    <xf numFmtId="168" fontId="20" fillId="0" borderId="28" xfId="0" applyNumberFormat="1" applyFont="1" applyBorder="1" applyAlignment="1">
      <alignment horizontal="left"/>
    </xf>
    <xf numFmtId="168" fontId="20" fillId="0" borderId="7" xfId="0" applyNumberFormat="1" applyFont="1" applyBorder="1" applyAlignment="1">
      <alignment horizontal="left"/>
    </xf>
    <xf numFmtId="2" fontId="30" fillId="4" borderId="30" xfId="0" applyNumberFormat="1" applyFont="1" applyFill="1" applyBorder="1" applyAlignment="1">
      <alignment horizontal="left" vertical="center"/>
    </xf>
    <xf numFmtId="166" fontId="9" fillId="4" borderId="15" xfId="0" applyNumberFormat="1" applyFont="1" applyFill="1" applyBorder="1"/>
    <xf numFmtId="2" fontId="20" fillId="0" borderId="12" xfId="0" applyNumberFormat="1" applyFont="1" applyBorder="1" applyAlignment="1">
      <alignment horizontal="left"/>
    </xf>
    <xf numFmtId="0" fontId="23" fillId="0" borderId="12" xfId="0" applyFont="1" applyBorder="1" applyAlignment="1">
      <alignment horizontal="right"/>
    </xf>
    <xf numFmtId="167" fontId="31" fillId="0" borderId="29" xfId="0" applyNumberFormat="1" applyFont="1" applyBorder="1"/>
    <xf numFmtId="167" fontId="31" fillId="0" borderId="38" xfId="0" applyNumberFormat="1" applyFont="1" applyBorder="1"/>
    <xf numFmtId="0" fontId="29" fillId="5" borderId="32" xfId="0" applyFont="1" applyFill="1" applyBorder="1" applyAlignment="1">
      <alignment horizontal="right" vertical="center"/>
    </xf>
    <xf numFmtId="167" fontId="20" fillId="0" borderId="0" xfId="92" applyNumberFormat="1" applyFont="1" applyFill="1" applyBorder="1"/>
    <xf numFmtId="168" fontId="20" fillId="0" borderId="23" xfId="0" applyNumberFormat="1" applyFont="1" applyBorder="1" applyAlignment="1">
      <alignment horizontal="left"/>
    </xf>
    <xf numFmtId="168" fontId="20" fillId="0" borderId="26" xfId="0" applyNumberFormat="1" applyFont="1" applyBorder="1" applyAlignment="1">
      <alignment horizontal="left"/>
    </xf>
    <xf numFmtId="167" fontId="9" fillId="0" borderId="0" xfId="92" applyNumberFormat="1" applyFont="1" applyFill="1" applyBorder="1"/>
    <xf numFmtId="0" fontId="9" fillId="5" borderId="7" xfId="0" applyFont="1" applyFill="1" applyBorder="1" applyAlignment="1">
      <alignment horizontal="left"/>
    </xf>
    <xf numFmtId="0" fontId="20" fillId="5" borderId="7" xfId="0" applyFont="1" applyFill="1" applyBorder="1"/>
    <xf numFmtId="0" fontId="20" fillId="0" borderId="7" xfId="0" applyFont="1" applyBorder="1" applyAlignment="1">
      <alignment horizontal="right"/>
    </xf>
    <xf numFmtId="167" fontId="20" fillId="0" borderId="7" xfId="0" applyNumberFormat="1" applyFont="1" applyBorder="1"/>
    <xf numFmtId="0" fontId="34" fillId="0" borderId="0" xfId="0" applyFont="1"/>
    <xf numFmtId="0" fontId="20" fillId="0" borderId="7" xfId="0" applyFont="1" applyBorder="1"/>
    <xf numFmtId="167" fontId="20" fillId="0" borderId="10" xfId="0" applyNumberFormat="1" applyFont="1" applyBorder="1"/>
    <xf numFmtId="167" fontId="20" fillId="0" borderId="0" xfId="0" applyNumberFormat="1" applyFont="1"/>
    <xf numFmtId="167" fontId="20" fillId="0" borderId="36" xfId="0" applyNumberFormat="1" applyFont="1" applyBorder="1"/>
    <xf numFmtId="167" fontId="20" fillId="0" borderId="9" xfId="0" applyNumberFormat="1" applyFont="1" applyBorder="1"/>
    <xf numFmtId="167" fontId="20" fillId="0" borderId="24" xfId="0" applyNumberFormat="1" applyFont="1" applyBorder="1"/>
    <xf numFmtId="167" fontId="20" fillId="0" borderId="34" xfId="0" applyNumberFormat="1" applyFont="1" applyBorder="1"/>
    <xf numFmtId="167" fontId="9" fillId="0" borderId="25" xfId="0" applyNumberFormat="1" applyFont="1" applyBorder="1"/>
    <xf numFmtId="167" fontId="9" fillId="0" borderId="35" xfId="0" applyNumberFormat="1" applyFont="1" applyBorder="1"/>
    <xf numFmtId="167" fontId="9" fillId="4" borderId="31" xfId="0" applyNumberFormat="1" applyFont="1" applyFill="1" applyBorder="1"/>
    <xf numFmtId="167" fontId="9" fillId="4" borderId="15" xfId="0" applyNumberFormat="1" applyFont="1" applyFill="1" applyBorder="1"/>
    <xf numFmtId="167" fontId="21" fillId="0" borderId="9" xfId="0" applyNumberFormat="1" applyFont="1" applyBorder="1"/>
    <xf numFmtId="167" fontId="21" fillId="0" borderId="16" xfId="0" applyNumberFormat="1" applyFont="1" applyBorder="1"/>
    <xf numFmtId="167" fontId="32" fillId="5" borderId="11" xfId="0" applyNumberFormat="1" applyFont="1" applyFill="1" applyBorder="1"/>
    <xf numFmtId="167" fontId="32" fillId="5" borderId="17" xfId="0" applyNumberFormat="1" applyFont="1" applyFill="1" applyBorder="1"/>
    <xf numFmtId="167" fontId="20" fillId="0" borderId="13" xfId="0" applyNumberFormat="1" applyFont="1" applyBorder="1"/>
    <xf numFmtId="167" fontId="9" fillId="0" borderId="24" xfId="0" applyNumberFormat="1" applyFont="1" applyBorder="1"/>
    <xf numFmtId="167" fontId="9" fillId="0" borderId="34" xfId="0" applyNumberFormat="1" applyFont="1" applyBorder="1"/>
    <xf numFmtId="167" fontId="9" fillId="0" borderId="13" xfId="0" applyNumberFormat="1" applyFont="1" applyBorder="1"/>
    <xf numFmtId="167" fontId="9" fillId="0" borderId="36" xfId="0" applyNumberFormat="1" applyFont="1" applyBorder="1"/>
    <xf numFmtId="167" fontId="9" fillId="0" borderId="5" xfId="0" applyNumberFormat="1" applyFont="1" applyBorder="1"/>
    <xf numFmtId="167" fontId="20" fillId="0" borderId="10" xfId="0" applyNumberFormat="1" applyFont="1" applyBorder="1" applyAlignment="1">
      <alignment horizontal="left"/>
    </xf>
    <xf numFmtId="167" fontId="20" fillId="0" borderId="36" xfId="0" applyNumberFormat="1" applyFont="1" applyBorder="1" applyAlignment="1">
      <alignment horizontal="left"/>
    </xf>
    <xf numFmtId="167" fontId="20" fillId="0" borderId="9" xfId="0" applyNumberFormat="1" applyFont="1" applyBorder="1" applyAlignment="1">
      <alignment horizontal="left"/>
    </xf>
    <xf numFmtId="167" fontId="9" fillId="0" borderId="24" xfId="0" applyNumberFormat="1" applyFont="1" applyBorder="1" applyAlignment="1">
      <alignment horizontal="left"/>
    </xf>
    <xf numFmtId="167" fontId="9" fillId="0" borderId="27" xfId="0" applyNumberFormat="1" applyFont="1" applyBorder="1" applyAlignment="1">
      <alignment horizontal="left"/>
    </xf>
    <xf numFmtId="167" fontId="9" fillId="0" borderId="37" xfId="0" applyNumberFormat="1" applyFont="1" applyBorder="1" applyAlignment="1">
      <alignment horizontal="left"/>
    </xf>
    <xf numFmtId="167" fontId="20" fillId="0" borderId="22" xfId="0" applyNumberFormat="1" applyFont="1" applyBorder="1"/>
    <xf numFmtId="167" fontId="20" fillId="0" borderId="15" xfId="0" applyNumberFormat="1" applyFont="1" applyBorder="1"/>
    <xf numFmtId="167" fontId="20" fillId="0" borderId="16" xfId="0" applyNumberFormat="1" applyFont="1" applyBorder="1"/>
    <xf numFmtId="167" fontId="9" fillId="0" borderId="25" xfId="0" applyNumberFormat="1" applyFont="1" applyBorder="1" applyAlignment="1">
      <alignment horizontal="left"/>
    </xf>
    <xf numFmtId="167" fontId="9" fillId="0" borderId="17" xfId="0" applyNumberFormat="1" applyFont="1" applyBorder="1" applyAlignment="1">
      <alignment horizontal="left"/>
    </xf>
    <xf numFmtId="167" fontId="30" fillId="5" borderId="17" xfId="0" applyNumberFormat="1" applyFont="1" applyFill="1" applyBorder="1" applyAlignment="1">
      <alignment vertical="center"/>
    </xf>
    <xf numFmtId="167" fontId="20" fillId="0" borderId="9" xfId="92" applyNumberFormat="1" applyFont="1" applyBorder="1"/>
    <xf numFmtId="167" fontId="20" fillId="0" borderId="40" xfId="92" applyNumberFormat="1" applyFont="1" applyBorder="1"/>
    <xf numFmtId="167" fontId="20" fillId="0" borderId="33" xfId="92" applyNumberFormat="1" applyFont="1" applyBorder="1"/>
    <xf numFmtId="167" fontId="9" fillId="0" borderId="11" xfId="0" applyNumberFormat="1" applyFont="1" applyBorder="1"/>
    <xf numFmtId="167" fontId="9" fillId="0" borderId="41" xfId="92" applyNumberFormat="1" applyFont="1" applyBorder="1"/>
    <xf numFmtId="167" fontId="20" fillId="0" borderId="24" xfId="0" applyNumberFormat="1" applyFont="1" applyBorder="1" applyAlignment="1">
      <alignment horizontal="right"/>
    </xf>
    <xf numFmtId="3" fontId="8" fillId="0" borderId="0" xfId="1" applyNumberFormat="1" applyFont="1" applyFill="1" applyBorder="1" applyAlignment="1" applyProtection="1">
      <alignment horizontal="center" vertical="center"/>
      <protection locked="0"/>
    </xf>
    <xf numFmtId="2" fontId="10" fillId="0" borderId="0" xfId="0" quotePrefix="1" applyNumberFormat="1" applyFont="1" applyAlignment="1">
      <alignment vertical="center"/>
    </xf>
    <xf numFmtId="167" fontId="8" fillId="0" borderId="0" xfId="1" applyNumberFormat="1" applyFont="1" applyFill="1" applyBorder="1" applyAlignment="1" applyProtection="1">
      <alignment horizontal="right" vertical="center"/>
      <protection locked="0"/>
    </xf>
    <xf numFmtId="2" fontId="8" fillId="0" borderId="0" xfId="1" applyNumberFormat="1" applyFont="1" applyFill="1" applyBorder="1" applyAlignment="1" applyProtection="1">
      <alignment horizontal="right" vertical="center"/>
      <protection locked="0"/>
    </xf>
    <xf numFmtId="167" fontId="20" fillId="0" borderId="47" xfId="0" applyNumberFormat="1" applyFont="1" applyBorder="1" applyAlignment="1">
      <alignment horizontal="left"/>
    </xf>
    <xf numFmtId="168" fontId="27" fillId="0" borderId="7" xfId="0" applyNumberFormat="1" applyFont="1" applyBorder="1" applyAlignment="1">
      <alignment horizontal="left"/>
    </xf>
    <xf numFmtId="4" fontId="11" fillId="0" borderId="46" xfId="1" applyNumberFormat="1" applyFont="1" applyFill="1" applyBorder="1" applyAlignment="1">
      <alignment horizontal="right" vertical="center"/>
    </xf>
    <xf numFmtId="2" fontId="9" fillId="0" borderId="0" xfId="0" applyNumberFormat="1" applyFont="1" applyAlignment="1">
      <alignment horizontal="left" vertical="top"/>
    </xf>
    <xf numFmtId="0" fontId="21" fillId="0" borderId="0" xfId="0" applyFont="1"/>
    <xf numFmtId="0" fontId="21" fillId="0" borderId="0" xfId="0" applyFont="1" applyAlignment="1">
      <alignment horizontal="left"/>
    </xf>
    <xf numFmtId="0" fontId="25" fillId="4" borderId="19" xfId="0" applyFont="1" applyFill="1" applyBorder="1" applyAlignment="1">
      <alignment vertical="center"/>
    </xf>
    <xf numFmtId="168" fontId="27" fillId="0" borderId="45" xfId="0" applyNumberFormat="1" applyFont="1" applyBorder="1" applyAlignment="1">
      <alignment horizontal="left"/>
    </xf>
    <xf numFmtId="168" fontId="27" fillId="0" borderId="48" xfId="0" applyNumberFormat="1" applyFont="1" applyBorder="1" applyAlignment="1">
      <alignment horizontal="left"/>
    </xf>
    <xf numFmtId="168" fontId="27" fillId="0" borderId="49" xfId="0" applyNumberFormat="1" applyFont="1" applyBorder="1" applyAlignment="1">
      <alignment horizontal="left"/>
    </xf>
    <xf numFmtId="168" fontId="27" fillId="0" borderId="0" xfId="0" applyNumberFormat="1" applyFont="1" applyAlignment="1">
      <alignment horizontal="left"/>
    </xf>
    <xf numFmtId="168" fontId="27" fillId="0" borderId="4" xfId="0" applyNumberFormat="1" applyFont="1" applyBorder="1" applyAlignment="1">
      <alignment horizontal="left"/>
    </xf>
    <xf numFmtId="168" fontId="27" fillId="0" borderId="50" xfId="0" applyNumberFormat="1" applyFont="1" applyBorder="1" applyAlignment="1">
      <alignment horizontal="left"/>
    </xf>
    <xf numFmtId="168" fontId="27" fillId="0" borderId="1" xfId="0" applyNumberFormat="1" applyFont="1" applyBorder="1" applyAlignment="1">
      <alignment horizontal="left"/>
    </xf>
    <xf numFmtId="168" fontId="20" fillId="0" borderId="48" xfId="0" applyNumberFormat="1" applyFont="1" applyBorder="1" applyAlignment="1">
      <alignment horizontal="left"/>
    </xf>
    <xf numFmtId="168" fontId="20" fillId="0" borderId="0" xfId="0" applyNumberFormat="1" applyFont="1" applyAlignment="1">
      <alignment horizontal="left"/>
    </xf>
    <xf numFmtId="168" fontId="20" fillId="0" borderId="50" xfId="0" applyNumberFormat="1" applyFont="1" applyBorder="1" applyAlignment="1">
      <alignment horizontal="left"/>
    </xf>
    <xf numFmtId="168" fontId="20" fillId="0" borderId="51" xfId="0" applyNumberFormat="1" applyFont="1" applyBorder="1" applyAlignment="1">
      <alignment horizontal="left"/>
    </xf>
    <xf numFmtId="168" fontId="20" fillId="0" borderId="49" xfId="0" applyNumberFormat="1" applyFont="1" applyBorder="1" applyAlignment="1">
      <alignment horizontal="left"/>
    </xf>
    <xf numFmtId="2" fontId="30" fillId="4" borderId="45" xfId="0" applyNumberFormat="1" applyFont="1" applyFill="1" applyBorder="1" applyAlignment="1">
      <alignment horizontal="left" vertical="center"/>
    </xf>
    <xf numFmtId="2" fontId="20" fillId="0" borderId="48" xfId="0" applyNumberFormat="1" applyFont="1" applyBorder="1" applyAlignment="1">
      <alignment horizontal="left"/>
    </xf>
    <xf numFmtId="0" fontId="23" fillId="0" borderId="4" xfId="0" applyFont="1" applyBorder="1" applyAlignment="1">
      <alignment horizontal="right"/>
    </xf>
    <xf numFmtId="0" fontId="29" fillId="5" borderId="2" xfId="0" applyFont="1" applyFill="1" applyBorder="1" applyAlignment="1">
      <alignment horizontal="right" vertical="center"/>
    </xf>
    <xf numFmtId="168" fontId="20" fillId="0" borderId="2" xfId="0" applyNumberFormat="1" applyFont="1" applyBorder="1" applyAlignment="1">
      <alignment horizontal="left"/>
    </xf>
    <xf numFmtId="168" fontId="27" fillId="0" borderId="53" xfId="0" applyNumberFormat="1" applyFont="1" applyBorder="1" applyAlignment="1">
      <alignment horizontal="right"/>
    </xf>
    <xf numFmtId="168" fontId="19" fillId="0" borderId="49" xfId="0" applyNumberFormat="1" applyFont="1" applyBorder="1" applyAlignment="1">
      <alignment horizontal="right"/>
    </xf>
    <xf numFmtId="167" fontId="11" fillId="0" borderId="47" xfId="0" applyNumberFormat="1" applyFont="1" applyBorder="1" applyAlignment="1">
      <alignment horizontal="left"/>
    </xf>
    <xf numFmtId="168" fontId="19" fillId="0" borderId="53" xfId="0" applyNumberFormat="1" applyFont="1" applyBorder="1" applyAlignment="1">
      <alignment horizontal="right"/>
    </xf>
    <xf numFmtId="167" fontId="20" fillId="0" borderId="35" xfId="0" applyNumberFormat="1" applyFont="1" applyBorder="1"/>
    <xf numFmtId="167" fontId="28" fillId="0" borderId="27" xfId="0" applyNumberFormat="1" applyFont="1" applyBorder="1" applyAlignment="1">
      <alignment horizontal="left"/>
    </xf>
    <xf numFmtId="167" fontId="20" fillId="0" borderId="14" xfId="0" applyNumberFormat="1" applyFont="1" applyBorder="1"/>
    <xf numFmtId="167" fontId="11" fillId="0" borderId="25" xfId="0" applyNumberFormat="1" applyFont="1" applyBorder="1" applyAlignment="1">
      <alignment horizontal="left"/>
    </xf>
    <xf numFmtId="167" fontId="20" fillId="0" borderId="13" xfId="0" applyNumberFormat="1" applyFont="1" applyBorder="1" applyAlignment="1">
      <alignment horizontal="left"/>
    </xf>
    <xf numFmtId="167" fontId="20" fillId="0" borderId="33" xfId="0" applyNumberFormat="1" applyFont="1" applyBorder="1"/>
    <xf numFmtId="167" fontId="20" fillId="0" borderId="40" xfId="0" applyNumberFormat="1" applyFont="1" applyBorder="1" applyAlignment="1">
      <alignment horizontal="left"/>
    </xf>
    <xf numFmtId="168" fontId="20" fillId="0" borderId="21" xfId="0" applyNumberFormat="1" applyFont="1" applyBorder="1" applyAlignment="1">
      <alignment horizontal="left"/>
    </xf>
    <xf numFmtId="168" fontId="20" fillId="0" borderId="45" xfId="0" applyNumberFormat="1" applyFont="1" applyBorder="1" applyAlignment="1">
      <alignment horizontal="left"/>
    </xf>
    <xf numFmtId="167" fontId="9" fillId="0" borderId="22" xfId="0" applyNumberFormat="1" applyFont="1" applyBorder="1"/>
    <xf numFmtId="168" fontId="19" fillId="0" borderId="12" xfId="0" applyNumberFormat="1" applyFont="1" applyBorder="1" applyAlignment="1">
      <alignment horizontal="right"/>
    </xf>
    <xf numFmtId="168" fontId="27" fillId="0" borderId="12" xfId="0" applyNumberFormat="1" applyFont="1" applyBorder="1" applyAlignment="1">
      <alignment horizontal="right"/>
    </xf>
    <xf numFmtId="168" fontId="9" fillId="0" borderId="26" xfId="0" applyNumberFormat="1" applyFont="1" applyBorder="1" applyAlignment="1">
      <alignment horizontal="right"/>
    </xf>
    <xf numFmtId="168" fontId="9" fillId="0" borderId="1" xfId="0" applyNumberFormat="1" applyFont="1" applyBorder="1" applyAlignment="1">
      <alignment horizontal="right"/>
    </xf>
    <xf numFmtId="167" fontId="28" fillId="0" borderId="27" xfId="0" applyNumberFormat="1" applyFont="1" applyBorder="1"/>
    <xf numFmtId="168" fontId="19" fillId="8" borderId="49" xfId="0" applyNumberFormat="1" applyFont="1" applyFill="1" applyBorder="1" applyAlignment="1">
      <alignment horizontal="right"/>
    </xf>
    <xf numFmtId="168" fontId="27" fillId="0" borderId="23" xfId="0" applyNumberFormat="1" applyFont="1" applyBorder="1" applyAlignment="1">
      <alignment horizontal="right"/>
    </xf>
    <xf numFmtId="167" fontId="20" fillId="0" borderId="5" xfId="0" applyNumberFormat="1" applyFont="1" applyBorder="1" applyAlignment="1">
      <alignment horizontal="left"/>
    </xf>
    <xf numFmtId="167" fontId="20" fillId="0" borderId="25" xfId="0" applyNumberFormat="1" applyFont="1" applyBorder="1" applyAlignment="1">
      <alignment horizontal="left"/>
    </xf>
    <xf numFmtId="167" fontId="20" fillId="0" borderId="35" xfId="0" applyNumberFormat="1" applyFont="1" applyBorder="1" applyAlignment="1">
      <alignment horizontal="left"/>
    </xf>
    <xf numFmtId="167" fontId="11" fillId="0" borderId="33" xfId="0" applyNumberFormat="1" applyFont="1" applyBorder="1" applyAlignment="1">
      <alignment horizontal="left"/>
    </xf>
    <xf numFmtId="168" fontId="19" fillId="0" borderId="7" xfId="0" applyNumberFormat="1" applyFont="1" applyBorder="1" applyAlignment="1">
      <alignment horizontal="right"/>
    </xf>
    <xf numFmtId="167" fontId="20" fillId="0" borderId="5" xfId="0" applyNumberFormat="1" applyFont="1" applyBorder="1"/>
    <xf numFmtId="167" fontId="9" fillId="0" borderId="14" xfId="0" applyNumberFormat="1" applyFont="1" applyBorder="1"/>
    <xf numFmtId="167" fontId="9" fillId="0" borderId="0" xfId="0" applyNumberFormat="1" applyFont="1"/>
    <xf numFmtId="167" fontId="28" fillId="0" borderId="54" xfId="0" applyNumberFormat="1" applyFont="1" applyBorder="1"/>
    <xf numFmtId="167" fontId="21" fillId="0" borderId="33" xfId="0" applyNumberFormat="1" applyFont="1" applyBorder="1"/>
    <xf numFmtId="167" fontId="31" fillId="0" borderId="55" xfId="0" applyNumberFormat="1" applyFont="1" applyBorder="1"/>
    <xf numFmtId="167" fontId="32" fillId="5" borderId="56" xfId="0" applyNumberFormat="1" applyFont="1" applyFill="1" applyBorder="1"/>
    <xf numFmtId="167" fontId="20" fillId="0" borderId="31" xfId="0" applyNumberFormat="1" applyFont="1" applyBorder="1"/>
    <xf numFmtId="168" fontId="20" fillId="0" borderId="1" xfId="0" applyNumberFormat="1" applyFont="1" applyBorder="1" applyAlignment="1">
      <alignment horizontal="left"/>
    </xf>
    <xf numFmtId="167" fontId="28" fillId="0" borderId="41" xfId="0" applyNumberFormat="1" applyFont="1" applyBorder="1"/>
    <xf numFmtId="0" fontId="11" fillId="8" borderId="0" xfId="0" applyFont="1" applyFill="1"/>
    <xf numFmtId="168" fontId="28" fillId="5" borderId="42" xfId="0" applyNumberFormat="1" applyFont="1" applyFill="1" applyBorder="1" applyAlignment="1">
      <alignment horizontal="left"/>
    </xf>
    <xf numFmtId="168" fontId="28" fillId="5" borderId="43" xfId="0" applyNumberFormat="1" applyFont="1" applyFill="1" applyBorder="1" applyAlignment="1">
      <alignment horizontal="left"/>
    </xf>
    <xf numFmtId="168" fontId="28" fillId="5" borderId="44" xfId="0" applyNumberFormat="1" applyFont="1" applyFill="1" applyBorder="1" applyAlignment="1">
      <alignment horizontal="left"/>
    </xf>
    <xf numFmtId="2" fontId="26" fillId="5" borderId="20" xfId="0" applyNumberFormat="1" applyFont="1" applyFill="1" applyBorder="1" applyAlignment="1">
      <alignment horizontal="left" vertical="center"/>
    </xf>
    <xf numFmtId="2" fontId="26" fillId="5" borderId="6" xfId="0" applyNumberFormat="1" applyFont="1" applyFill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168" fontId="26" fillId="5" borderId="20" xfId="0" applyNumberFormat="1" applyFont="1" applyFill="1" applyBorder="1" applyAlignment="1">
      <alignment horizontal="left"/>
    </xf>
    <xf numFmtId="168" fontId="26" fillId="5" borderId="6" xfId="0" applyNumberFormat="1" applyFont="1" applyFill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168" fontId="28" fillId="5" borderId="20" xfId="0" applyNumberFormat="1" applyFont="1" applyFill="1" applyBorder="1" applyAlignment="1">
      <alignment horizontal="left" vertical="center"/>
    </xf>
    <xf numFmtId="168" fontId="28" fillId="5" borderId="6" xfId="0" applyNumberFormat="1" applyFont="1" applyFill="1" applyBorder="1" applyAlignment="1">
      <alignment horizontal="left" vertical="center"/>
    </xf>
    <xf numFmtId="168" fontId="28" fillId="5" borderId="20" xfId="0" applyNumberFormat="1" applyFont="1" applyFill="1" applyBorder="1" applyAlignment="1">
      <alignment horizontal="left"/>
    </xf>
    <xf numFmtId="168" fontId="28" fillId="5" borderId="6" xfId="0" applyNumberFormat="1" applyFont="1" applyFill="1" applyBorder="1" applyAlignment="1">
      <alignment horizontal="left"/>
    </xf>
    <xf numFmtId="0" fontId="11" fillId="9" borderId="45" xfId="0" applyFont="1" applyFill="1" applyBorder="1" applyAlignment="1">
      <alignment horizontal="left"/>
    </xf>
    <xf numFmtId="0" fontId="11" fillId="9" borderId="31" xfId="0" applyFont="1" applyFill="1" applyBorder="1" applyAlignment="1">
      <alignment horizontal="left"/>
    </xf>
    <xf numFmtId="167" fontId="20" fillId="9" borderId="9" xfId="0" applyNumberFormat="1" applyFont="1" applyFill="1" applyBorder="1"/>
    <xf numFmtId="167" fontId="30" fillId="9" borderId="11" xfId="0" applyNumberFormat="1" applyFont="1" applyFill="1" applyBorder="1" applyAlignment="1">
      <alignment vertical="center"/>
    </xf>
    <xf numFmtId="167" fontId="11" fillId="0" borderId="24" xfId="0" applyNumberFormat="1" applyFont="1" applyBorder="1" applyAlignment="1">
      <alignment horizontal="left"/>
    </xf>
    <xf numFmtId="167" fontId="9" fillId="0" borderId="13" xfId="0" applyNumberFormat="1" applyFont="1" applyBorder="1" applyAlignment="1">
      <alignment horizontal="left"/>
    </xf>
    <xf numFmtId="167" fontId="11" fillId="0" borderId="14" xfId="0" applyNumberFormat="1" applyFont="1" applyBorder="1" applyAlignment="1">
      <alignment horizontal="left"/>
    </xf>
    <xf numFmtId="167" fontId="9" fillId="0" borderId="33" xfId="0" applyNumberFormat="1" applyFont="1" applyBorder="1" applyAlignment="1">
      <alignment horizontal="left"/>
    </xf>
    <xf numFmtId="167" fontId="11" fillId="0" borderId="40" xfId="0" applyNumberFormat="1" applyFont="1" applyBorder="1" applyAlignment="1">
      <alignment horizontal="left"/>
    </xf>
    <xf numFmtId="167" fontId="11" fillId="8" borderId="40" xfId="0" applyNumberFormat="1" applyFont="1" applyFill="1" applyBorder="1" applyAlignment="1">
      <alignment horizontal="left"/>
    </xf>
    <xf numFmtId="167" fontId="9" fillId="0" borderId="40" xfId="0" applyNumberFormat="1" applyFont="1" applyBorder="1" applyAlignment="1">
      <alignment horizontal="left"/>
    </xf>
    <xf numFmtId="167" fontId="9" fillId="0" borderId="5" xfId="0" applyNumberFormat="1" applyFont="1" applyBorder="1" applyAlignment="1">
      <alignment horizontal="left"/>
    </xf>
    <xf numFmtId="167" fontId="11" fillId="0" borderId="7" xfId="0" applyNumberFormat="1" applyFont="1" applyBorder="1" applyAlignment="1">
      <alignment horizontal="left"/>
    </xf>
    <xf numFmtId="167" fontId="11" fillId="8" borderId="7" xfId="0" applyNumberFormat="1" applyFont="1" applyFill="1" applyBorder="1" applyAlignment="1">
      <alignment horizontal="left"/>
    </xf>
    <xf numFmtId="167" fontId="11" fillId="0" borderId="58" xfId="0" applyNumberFormat="1" applyFont="1" applyBorder="1" applyAlignment="1">
      <alignment horizontal="left"/>
    </xf>
    <xf numFmtId="0" fontId="20" fillId="0" borderId="57" xfId="0" applyFont="1" applyBorder="1"/>
    <xf numFmtId="0" fontId="11" fillId="0" borderId="48" xfId="0" applyFont="1" applyBorder="1" applyAlignment="1">
      <alignment horizontal="right" vertical="center"/>
    </xf>
    <xf numFmtId="168" fontId="27" fillId="0" borderId="28" xfId="0" applyNumberFormat="1" applyFont="1" applyBorder="1" applyAlignment="1">
      <alignment horizontal="right"/>
    </xf>
    <xf numFmtId="0" fontId="11" fillId="0" borderId="51" xfId="0" applyFont="1" applyBorder="1" applyAlignment="1">
      <alignment horizontal="right" vertical="center"/>
    </xf>
    <xf numFmtId="167" fontId="9" fillId="0" borderId="33" xfId="0" applyNumberFormat="1" applyFont="1" applyBorder="1"/>
    <xf numFmtId="167" fontId="9" fillId="0" borderId="10" xfId="0" applyNumberFormat="1" applyFont="1" applyBorder="1"/>
    <xf numFmtId="0" fontId="9" fillId="0" borderId="0" xfId="0" applyFont="1" applyAlignment="1">
      <alignment horizontal="right"/>
    </xf>
    <xf numFmtId="168" fontId="19" fillId="0" borderId="51" xfId="0" applyNumberFormat="1" applyFont="1" applyBorder="1" applyAlignment="1">
      <alignment horizontal="right"/>
    </xf>
    <xf numFmtId="167" fontId="11" fillId="0" borderId="3" xfId="0" applyNumberFormat="1" applyFont="1" applyBorder="1" applyAlignment="1">
      <alignment horizontal="left"/>
    </xf>
    <xf numFmtId="0" fontId="30" fillId="0" borderId="30" xfId="0" applyFont="1" applyBorder="1" applyAlignment="1">
      <alignment horizontal="left"/>
    </xf>
    <xf numFmtId="0" fontId="30" fillId="0" borderId="45" xfId="0" applyFont="1" applyBorder="1" applyAlignment="1">
      <alignment horizontal="left"/>
    </xf>
    <xf numFmtId="0" fontId="9" fillId="0" borderId="12" xfId="0" applyFont="1" applyBorder="1"/>
    <xf numFmtId="0" fontId="20" fillId="0" borderId="48" xfId="0" applyFont="1" applyBorder="1"/>
    <xf numFmtId="167" fontId="9" fillId="0" borderId="9" xfId="0" applyNumberFormat="1" applyFont="1" applyBorder="1"/>
    <xf numFmtId="0" fontId="33" fillId="0" borderId="26" xfId="0" applyFont="1" applyBorder="1" applyAlignment="1">
      <alignment horizontal="right" vertical="center"/>
    </xf>
    <xf numFmtId="0" fontId="33" fillId="0" borderId="2" xfId="0" applyFont="1" applyBorder="1" applyAlignment="1">
      <alignment horizontal="right" vertical="center"/>
    </xf>
    <xf numFmtId="167" fontId="30" fillId="0" borderId="11" xfId="0" applyNumberFormat="1" applyFont="1" applyBorder="1" applyAlignment="1">
      <alignment vertical="center"/>
    </xf>
    <xf numFmtId="167" fontId="20" fillId="9" borderId="33" xfId="0" applyNumberFormat="1" applyFont="1" applyFill="1" applyBorder="1"/>
    <xf numFmtId="167" fontId="30" fillId="9" borderId="56" xfId="0" applyNumberFormat="1" applyFont="1" applyFill="1" applyBorder="1" applyAlignment="1">
      <alignment vertical="center"/>
    </xf>
    <xf numFmtId="0" fontId="30" fillId="0" borderId="31" xfId="0" applyFont="1" applyBorder="1" applyAlignment="1">
      <alignment horizontal="left"/>
    </xf>
    <xf numFmtId="167" fontId="28" fillId="0" borderId="25" xfId="0" applyNumberFormat="1" applyFont="1" applyBorder="1" applyAlignment="1">
      <alignment horizontal="left"/>
    </xf>
    <xf numFmtId="0" fontId="29" fillId="0" borderId="0" xfId="0" applyFont="1" applyAlignment="1">
      <alignment horizontal="right"/>
    </xf>
    <xf numFmtId="0" fontId="29" fillId="0" borderId="60" xfId="0" applyFont="1" applyBorder="1" applyAlignment="1">
      <alignment horizontal="right"/>
    </xf>
    <xf numFmtId="0" fontId="29" fillId="0" borderId="59" xfId="0" applyFont="1" applyBorder="1" applyAlignment="1">
      <alignment horizontal="right"/>
    </xf>
    <xf numFmtId="0" fontId="35" fillId="0" borderId="0" xfId="0" applyFont="1" applyAlignment="1">
      <alignment vertical="center"/>
    </xf>
    <xf numFmtId="167" fontId="36" fillId="5" borderId="11" xfId="0" applyNumberFormat="1" applyFont="1" applyFill="1" applyBorder="1"/>
    <xf numFmtId="168" fontId="20" fillId="0" borderId="52" xfId="0" applyNumberFormat="1" applyFont="1" applyBorder="1" applyAlignment="1">
      <alignment horizontal="left"/>
    </xf>
    <xf numFmtId="0" fontId="0" fillId="0" borderId="44" xfId="0" applyBorder="1"/>
    <xf numFmtId="0" fontId="0" fillId="0" borderId="5" xfId="0" applyBorder="1"/>
    <xf numFmtId="0" fontId="2" fillId="0" borderId="5" xfId="0" applyFont="1" applyBorder="1"/>
    <xf numFmtId="0" fontId="0" fillId="0" borderId="41" xfId="0" applyBorder="1"/>
    <xf numFmtId="0" fontId="2" fillId="0" borderId="41" xfId="0" applyFont="1" applyBorder="1"/>
    <xf numFmtId="0" fontId="35" fillId="0" borderId="39" xfId="0" applyFont="1" applyBorder="1" applyAlignment="1">
      <alignment vertical="center"/>
    </xf>
    <xf numFmtId="0" fontId="35" fillId="0" borderId="35" xfId="0" applyFont="1" applyBorder="1" applyAlignment="1">
      <alignment vertical="center"/>
    </xf>
    <xf numFmtId="0" fontId="35" fillId="0" borderId="37" xfId="0" applyFont="1" applyBorder="1" applyAlignment="1">
      <alignment vertical="center"/>
    </xf>
    <xf numFmtId="168" fontId="19" fillId="0" borderId="49" xfId="0" applyNumberFormat="1" applyFont="1" applyFill="1" applyBorder="1" applyAlignment="1">
      <alignment horizontal="right"/>
    </xf>
    <xf numFmtId="167" fontId="11" fillId="0" borderId="7" xfId="0" applyNumberFormat="1" applyFont="1" applyFill="1" applyBorder="1" applyAlignment="1">
      <alignment horizontal="left"/>
    </xf>
    <xf numFmtId="167" fontId="11" fillId="0" borderId="40" xfId="0" applyNumberFormat="1" applyFont="1" applyFill="1" applyBorder="1" applyAlignment="1">
      <alignment horizontal="left"/>
    </xf>
    <xf numFmtId="167" fontId="20" fillId="0" borderId="47" xfId="0" applyNumberFormat="1" applyFont="1" applyFill="1" applyBorder="1" applyAlignment="1">
      <alignment horizontal="left"/>
    </xf>
    <xf numFmtId="167" fontId="20" fillId="0" borderId="0" xfId="0" applyNumberFormat="1" applyFont="1" applyFill="1"/>
    <xf numFmtId="167" fontId="20" fillId="0" borderId="36" xfId="0" applyNumberFormat="1" applyFont="1" applyFill="1" applyBorder="1" applyAlignment="1">
      <alignment horizontal="left"/>
    </xf>
    <xf numFmtId="0" fontId="11" fillId="0" borderId="0" xfId="0" applyFont="1" applyFill="1"/>
    <xf numFmtId="167" fontId="20" fillId="0" borderId="40" xfId="0" applyNumberFormat="1" applyFont="1" applyFill="1" applyBorder="1" applyAlignment="1">
      <alignment horizontal="left"/>
    </xf>
    <xf numFmtId="0" fontId="35" fillId="0" borderId="0" xfId="0" applyFont="1" applyBorder="1" applyAlignment="1">
      <alignment vertical="center"/>
    </xf>
    <xf numFmtId="0" fontId="2" fillId="0" borderId="0" xfId="0" applyFont="1" applyBorder="1"/>
    <xf numFmtId="0" fontId="35" fillId="0" borderId="42" xfId="0" applyFont="1" applyBorder="1" applyAlignment="1">
      <alignment vertical="center"/>
    </xf>
    <xf numFmtId="0" fontId="35" fillId="0" borderId="61" xfId="0" applyFont="1" applyBorder="1" applyAlignment="1">
      <alignment vertical="center"/>
    </xf>
    <xf numFmtId="0" fontId="0" fillId="0" borderId="39" xfId="0" applyBorder="1"/>
    <xf numFmtId="0" fontId="0" fillId="0" borderId="35" xfId="0" applyBorder="1"/>
    <xf numFmtId="0" fontId="2" fillId="0" borderId="35" xfId="0" applyFont="1" applyBorder="1"/>
    <xf numFmtId="0" fontId="2" fillId="0" borderId="37" xfId="0" applyFont="1" applyBorder="1"/>
  </cellXfs>
  <cellStyles count="94">
    <cellStyle name="Comma" xfId="1" builtinId="3"/>
    <cellStyle name="Currency" xfId="92" builtinId="4"/>
    <cellStyle name="Followed Hyperlink" xfId="73" builtinId="9" hidden="1"/>
    <cellStyle name="Followed Hyperlink" xfId="91" builtinId="9" hidden="1"/>
    <cellStyle name="Followed Hyperlink" xfId="81" builtinId="9" hidden="1"/>
    <cellStyle name="Followed Hyperlink" xfId="89" builtinId="9" hidden="1"/>
    <cellStyle name="Followed Hyperlink" xfId="83" builtinId="9" hidden="1"/>
    <cellStyle name="Followed Hyperlink" xfId="71" builtinId="9" hidden="1"/>
    <cellStyle name="Followed Hyperlink" xfId="75" builtinId="9" hidden="1"/>
    <cellStyle name="Followed Hyperlink" xfId="79" builtinId="9" hidden="1"/>
    <cellStyle name="Followed Hyperlink" xfId="77" builtinId="9" hidden="1"/>
    <cellStyle name="Followed Hyperlink" xfId="85" builtinId="9" hidden="1"/>
    <cellStyle name="Followed Hyperlink" xfId="87" builtinId="9" hidden="1"/>
    <cellStyle name="Followed Hyperlink" xfId="31" builtinId="9" hidden="1"/>
    <cellStyle name="Followed Hyperlink" xfId="33" builtinId="9" hidden="1"/>
    <cellStyle name="Followed Hyperlink" xfId="69" builtinId="9" hidden="1"/>
    <cellStyle name="Followed Hyperlink" xfId="27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7" builtinId="9" hidden="1"/>
    <cellStyle name="Followed Hyperlink" xfId="51" builtinId="9" hidden="1"/>
    <cellStyle name="Followed Hyperlink" xfId="55" builtinId="9" hidden="1"/>
    <cellStyle name="Followed Hyperlink" xfId="61" builtinId="9" hidden="1"/>
    <cellStyle name="Followed Hyperlink" xfId="67" builtinId="9" hidden="1"/>
    <cellStyle name="Followed Hyperlink" xfId="65" builtinId="9" hidden="1"/>
    <cellStyle name="Followed Hyperlink" xfId="41" builtinId="9" hidden="1"/>
    <cellStyle name="Followed Hyperlink" xfId="49" builtinId="9" hidden="1"/>
    <cellStyle name="Followed Hyperlink" xfId="63" builtinId="9" hidden="1"/>
    <cellStyle name="Followed Hyperlink" xfId="43" builtinId="9" hidden="1"/>
    <cellStyle name="Followed Hyperlink" xfId="53" builtinId="9" hidden="1"/>
    <cellStyle name="Followed Hyperlink" xfId="57" builtinId="9" hidden="1"/>
    <cellStyle name="Followed Hyperlink" xfId="59" builtinId="9" hidden="1"/>
    <cellStyle name="Followed Hyperlink" xfId="45" builtinId="9" hidden="1"/>
    <cellStyle name="Followed Hyperlink" xfId="29" builtinId="9" hidden="1"/>
    <cellStyle name="Followed Hyperlink" xfId="12" builtinId="9" hidden="1"/>
    <cellStyle name="Followed Hyperlink" xfId="10" builtinId="9" hidden="1"/>
    <cellStyle name="Followed Hyperlink" xfId="4" builtinId="9" hidden="1"/>
    <cellStyle name="Followed Hyperlink" xfId="8" builtinId="9" hidden="1"/>
    <cellStyle name="Followed Hyperlink" xfId="23" builtinId="9" hidden="1"/>
    <cellStyle name="Followed Hyperlink" xfId="18" builtinId="9" hidden="1"/>
    <cellStyle name="Followed Hyperlink" xfId="6" builtinId="9" hidden="1"/>
    <cellStyle name="Followed Hyperlink" xfId="20" builtinId="9" hidden="1"/>
    <cellStyle name="Followed Hyperlink" xfId="16" builtinId="9" hidden="1"/>
    <cellStyle name="Followed Hyperlink" xfId="14" builtinId="9" hidden="1"/>
    <cellStyle name="Followed Hyperlink" xfId="25" builtinId="9" hidden="1"/>
    <cellStyle name="Hyperlink" xfId="40" builtinId="8" hidden="1"/>
    <cellStyle name="Hyperlink" xfId="46" builtinId="8" hidden="1"/>
    <cellStyle name="Hyperlink" xfId="48" builtinId="8" hidden="1"/>
    <cellStyle name="Hyperlink" xfId="34" builtinId="8" hidden="1"/>
    <cellStyle name="Hyperlink" xfId="72" builtinId="8" hidden="1"/>
    <cellStyle name="Hyperlink" xfId="74" builtinId="8" hidden="1"/>
    <cellStyle name="Hyperlink" xfId="78" builtinId="8" hidden="1"/>
    <cellStyle name="Hyperlink" xfId="82" builtinId="8" hidden="1"/>
    <cellStyle name="Hyperlink" xfId="86" builtinId="8" hidden="1"/>
    <cellStyle name="Hyperlink" xfId="64" builtinId="8" hidden="1"/>
    <cellStyle name="Hyperlink" xfId="70" builtinId="8" hidden="1"/>
    <cellStyle name="Hyperlink" xfId="62" builtinId="8" hidden="1"/>
    <cellStyle name="Hyperlink" xfId="58" builtinId="8" hidden="1"/>
    <cellStyle name="Hyperlink" xfId="66" builtinId="8" hidden="1"/>
    <cellStyle name="Hyperlink" xfId="80" builtinId="8" hidden="1"/>
    <cellStyle name="Hyperlink" xfId="90" builtinId="8" hidden="1"/>
    <cellStyle name="Hyperlink" xfId="42" builtinId="8" hidden="1"/>
    <cellStyle name="Hyperlink" xfId="5" builtinId="8" hidden="1"/>
    <cellStyle name="Hyperlink" xfId="9" builtinId="8" hidden="1"/>
    <cellStyle name="Hyperlink" xfId="19" builtinId="8" hidden="1"/>
    <cellStyle name="Hyperlink" xfId="28" builtinId="8" hidden="1"/>
    <cellStyle name="Hyperlink" xfId="52" builtinId="8" hidden="1"/>
    <cellStyle name="Hyperlink" xfId="88" builtinId="8" hidden="1"/>
    <cellStyle name="Hyperlink" xfId="84" builtinId="8" hidden="1"/>
    <cellStyle name="Hyperlink" xfId="76" builtinId="8" hidden="1"/>
    <cellStyle name="Hyperlink" xfId="60" builtinId="8" hidden="1"/>
    <cellStyle name="Hyperlink" xfId="26" builtinId="8" hidden="1"/>
    <cellStyle name="Hyperlink" xfId="30" builtinId="8" hidden="1"/>
    <cellStyle name="Hyperlink" xfId="32" builtinId="8" hidden="1"/>
    <cellStyle name="Hyperlink" xfId="36" builtinId="8" hidden="1"/>
    <cellStyle name="Hyperlink" xfId="38" builtinId="8" hidden="1"/>
    <cellStyle name="Hyperlink" xfId="68" builtinId="8" hidden="1"/>
    <cellStyle name="Hyperlink" xfId="3" builtinId="8" hidden="1"/>
    <cellStyle name="Hyperlink" xfId="15" builtinId="8" hidden="1"/>
    <cellStyle name="Hyperlink" xfId="17" builtinId="8" hidden="1"/>
    <cellStyle name="Hyperlink" xfId="22" builtinId="8" hidden="1"/>
    <cellStyle name="Hyperlink" xfId="24" builtinId="8" hidden="1"/>
    <cellStyle name="Hyperlink" xfId="7" builtinId="8" hidden="1"/>
    <cellStyle name="Hyperlink" xfId="11" builtinId="8" hidden="1"/>
    <cellStyle name="Hyperlink" xfId="56" builtinId="8" hidden="1"/>
    <cellStyle name="Hyperlink" xfId="44" builtinId="8" hidden="1"/>
    <cellStyle name="Hyperlink" xfId="13" builtinId="8" hidden="1"/>
    <cellStyle name="Hyperlink" xfId="54" builtinId="8" hidden="1"/>
    <cellStyle name="Hyperlink" xfId="50" builtinId="8" hidden="1"/>
    <cellStyle name="Normal" xfId="0" builtinId="0"/>
    <cellStyle name="Normal 2" xfId="93" xr:uid="{16D63C16-371C-F349-B98E-3D237E9B2B26}"/>
    <cellStyle name="Normal 3" xfId="21" xr:uid="{00000000-0005-0000-0000-00005A000000}"/>
    <cellStyle name="Normal_LOGISTICS COSTING" xfId="2" xr:uid="{00000000-0005-0000-0000-00005B000000}"/>
  </cellStyles>
  <dxfs count="17">
    <dxf>
      <numFmt numFmtId="170" formatCode="[$$-409]#,##0.00_ ;[Red]\-[$$-409]#,##0.00\ "/>
    </dxf>
    <dxf>
      <numFmt numFmtId="171" formatCode="&quot;£&quot;#,##0.00;[Red]\-&quot;£&quot;#,##0.00"/>
    </dxf>
    <dxf>
      <numFmt numFmtId="172" formatCode="[$€-1809]#,##0.00;[Red]\-[$€-1809]#,##0.00"/>
    </dxf>
    <dxf>
      <numFmt numFmtId="170" formatCode="[$$-409]#,##0.00_ ;[Red]\-[$$-409]#,##0.00\ "/>
    </dxf>
    <dxf>
      <numFmt numFmtId="171" formatCode="&quot;£&quot;#,##0.00;[Red]\-&quot;£&quot;#,##0.00"/>
    </dxf>
    <dxf>
      <numFmt numFmtId="172" formatCode="[$€-1809]#,##0.00;[Red]\-[$€-1809]#,##0.00"/>
    </dxf>
    <dxf>
      <font>
        <strike val="0"/>
        <color theme="0" tint="-0.24994659260841701"/>
      </font>
    </dxf>
    <dxf>
      <font>
        <strike val="0"/>
        <color theme="0" tint="-0.24994659260841701"/>
      </font>
    </dxf>
    <dxf>
      <numFmt numFmtId="170" formatCode="[$$-409]#,##0.00_ ;[Red]\-[$$-409]#,##0.00\ "/>
    </dxf>
    <dxf>
      <numFmt numFmtId="171" formatCode="&quot;£&quot;#,##0.00;[Red]\-&quot;£&quot;#,##0.00"/>
    </dxf>
    <dxf>
      <numFmt numFmtId="172" formatCode="[$€-1809]#,##0.00;[Red]\-[$€-1809]#,##0.00"/>
    </dxf>
    <dxf>
      <numFmt numFmtId="170" formatCode="[$$-409]#,##0.00_ ;[Red]\-[$$-409]#,##0.00\ "/>
    </dxf>
    <dxf>
      <numFmt numFmtId="171" formatCode="&quot;£&quot;#,##0.00;[Red]\-&quot;£&quot;#,##0.00"/>
    </dxf>
    <dxf>
      <numFmt numFmtId="172" formatCode="[$€-1809]#,##0.00;[Red]\-[$€-1809]#,##0.00"/>
    </dxf>
    <dxf>
      <font>
        <strike val="0"/>
        <color theme="0" tint="-0.24994659260841701"/>
      </font>
    </dxf>
    <dxf>
      <font>
        <strike val="0"/>
        <color theme="0" tint="-0.24994659260841701"/>
      </font>
    </dxf>
    <dxf>
      <font>
        <strike val="0"/>
        <color theme="0" tint="-0.24994659260841701"/>
      </font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1282700</xdr:colOff>
      <xdr:row>1</xdr:row>
      <xdr:rowOff>114300</xdr:rowOff>
    </xdr:from>
    <xdr:to>
      <xdr:col>10</xdr:col>
      <xdr:colOff>1827823</xdr:colOff>
      <xdr:row>3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A712B0-1EF3-EE44-B1BA-67ECE711A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4000" y="330200"/>
          <a:ext cx="1828800" cy="368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0</xdr:row>
      <xdr:rowOff>182880</xdr:rowOff>
    </xdr:from>
    <xdr:to>
      <xdr:col>4</xdr:col>
      <xdr:colOff>1056640</xdr:colOff>
      <xdr:row>2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74AD89-366D-B141-ADB0-1AE749647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7120" y="182880"/>
          <a:ext cx="1828800" cy="368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5</xdr:col>
      <xdr:colOff>3174</xdr:colOff>
      <xdr:row>2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DA5824-2598-7842-A2E9-524CDC26B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200" y="203200"/>
          <a:ext cx="1828800" cy="368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5</xdr:col>
      <xdr:colOff>1222</xdr:colOff>
      <xdr:row>2</xdr:row>
      <xdr:rowOff>163146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42FD95-2984-CF4F-AD4E-6BB97FD89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30615" y="205154"/>
          <a:ext cx="1828800" cy="368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715</xdr:col>
      <xdr:colOff>0</xdr:colOff>
      <xdr:row>101</xdr:row>
      <xdr:rowOff>0</xdr:rowOff>
    </xdr:from>
    <xdr:to>
      <xdr:col>717</xdr:col>
      <xdr:colOff>447690</xdr:colOff>
      <xdr:row>104</xdr:row>
      <xdr:rowOff>165100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310720" y="3992880"/>
          <a:ext cx="2093610" cy="774700"/>
        </a:xfrm>
        <a:prstGeom prst="rect">
          <a:avLst/>
        </a:prstGeom>
      </xdr:spPr>
    </xdr:pic>
    <xdr:clientData/>
  </xdr:twoCellAnchor>
  <xdr:twoCellAnchor editAs="oneCell">
    <xdr:from>
      <xdr:col>715</xdr:col>
      <xdr:colOff>152400</xdr:colOff>
      <xdr:row>101</xdr:row>
      <xdr:rowOff>0</xdr:rowOff>
    </xdr:from>
    <xdr:to>
      <xdr:col>717</xdr:col>
      <xdr:colOff>600090</xdr:colOff>
      <xdr:row>104</xdr:row>
      <xdr:rowOff>165100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463120" y="4145280"/>
          <a:ext cx="2093610" cy="774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3175</xdr:colOff>
      <xdr:row>2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51D105-07DA-2943-AFC3-BAA5CE4A3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6720" y="203200"/>
          <a:ext cx="1828800" cy="368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715</xdr:col>
      <xdr:colOff>0</xdr:colOff>
      <xdr:row>5</xdr:row>
      <xdr:rowOff>0</xdr:rowOff>
    </xdr:from>
    <xdr:to>
      <xdr:col>717</xdr:col>
      <xdr:colOff>447690</xdr:colOff>
      <xdr:row>8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338400" y="5486400"/>
          <a:ext cx="2098690" cy="774700"/>
        </a:xfrm>
        <a:prstGeom prst="rect">
          <a:avLst/>
        </a:prstGeom>
      </xdr:spPr>
    </xdr:pic>
    <xdr:clientData/>
  </xdr:twoCellAnchor>
  <xdr:twoCellAnchor editAs="oneCell">
    <xdr:from>
      <xdr:col>715</xdr:col>
      <xdr:colOff>152400</xdr:colOff>
      <xdr:row>5</xdr:row>
      <xdr:rowOff>0</xdr:rowOff>
    </xdr:from>
    <xdr:to>
      <xdr:col>717</xdr:col>
      <xdr:colOff>600090</xdr:colOff>
      <xdr:row>8</xdr:row>
      <xdr:rowOff>165100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9490800" y="5638800"/>
          <a:ext cx="2098690" cy="7747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3175</xdr:colOff>
      <xdr:row>2</xdr:row>
      <xdr:rowOff>165100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F4B33A0-297D-024D-A5AB-341220B5C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50267" y="203200"/>
          <a:ext cx="1828800" cy="3683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5</xdr:col>
      <xdr:colOff>3175</xdr:colOff>
      <xdr:row>2</xdr:row>
      <xdr:rowOff>165100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BCD492-7383-F249-94D8-B05780BD5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203200"/>
          <a:ext cx="1828800" cy="3683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429846</xdr:colOff>
      <xdr:row>1</xdr:row>
      <xdr:rowOff>0</xdr:rowOff>
    </xdr:from>
    <xdr:to>
      <xdr:col>4</xdr:col>
      <xdr:colOff>988646</xdr:colOff>
      <xdr:row>2</xdr:row>
      <xdr:rowOff>163146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7EDBEC-9BA9-0142-9BBB-3F541E520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0308" y="205154"/>
          <a:ext cx="1828800" cy="368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2"/>
  <sheetViews>
    <sheetView tabSelected="1" showRuler="0" zoomScale="130" zoomScaleNormal="130" workbookViewId="0">
      <selection activeCell="K141" sqref="K141"/>
    </sheetView>
  </sheetViews>
  <sheetFormatPr baseColWidth="10" defaultColWidth="10.6640625" defaultRowHeight="15" customHeight="1"/>
  <cols>
    <col min="1" max="1" width="62.6640625" style="138" customWidth="1"/>
    <col min="2" max="2" width="47.5" style="138" customWidth="1"/>
    <col min="3" max="4" width="31.5" style="138" customWidth="1"/>
    <col min="5" max="8" width="21.1640625" style="138" hidden="1" customWidth="1"/>
    <col min="9" max="9" width="4.6640625" style="138" hidden="1" customWidth="1"/>
    <col min="10" max="10" width="22.83203125" style="138" hidden="1" customWidth="1"/>
    <col min="11" max="11" width="59" style="138" customWidth="1"/>
    <col min="12" max="16384" width="10.6640625" style="138"/>
  </cols>
  <sheetData>
    <row r="1" spans="1:10" ht="16">
      <c r="A1" s="83"/>
      <c r="B1" s="83"/>
    </row>
    <row r="2" spans="1:10" ht="16">
      <c r="A2" s="139" t="s">
        <v>0</v>
      </c>
      <c r="B2" s="225"/>
    </row>
    <row r="3" spans="1:10" ht="16">
      <c r="A3" s="140" t="s">
        <v>186</v>
      </c>
      <c r="B3" s="226"/>
    </row>
    <row r="4" spans="1:10" ht="16">
      <c r="A4" s="140" t="s">
        <v>1</v>
      </c>
      <c r="B4" s="226"/>
    </row>
    <row r="5" spans="1:10" ht="16">
      <c r="A5" s="141" t="s">
        <v>2</v>
      </c>
      <c r="B5" s="227"/>
      <c r="C5" s="142"/>
      <c r="D5" s="142"/>
    </row>
    <row r="6" spans="1:10" ht="16">
      <c r="A6" s="143"/>
      <c r="B6" s="143"/>
      <c r="C6" s="142"/>
      <c r="D6" s="142"/>
    </row>
    <row r="7" spans="1:10" s="146" customFormat="1" ht="26">
      <c r="A7" s="144" t="s">
        <v>3</v>
      </c>
      <c r="B7" s="144"/>
      <c r="C7" s="145"/>
      <c r="D7" s="145"/>
    </row>
    <row r="8" spans="1:10" s="146" customFormat="1" ht="26">
      <c r="A8" s="147"/>
      <c r="B8" s="147"/>
      <c r="C8" s="148"/>
      <c r="D8" s="148"/>
    </row>
    <row r="9" spans="1:10" ht="60.75" customHeight="1">
      <c r="A9" s="149" t="s">
        <v>4</v>
      </c>
      <c r="B9" s="228"/>
      <c r="C9" s="150"/>
      <c r="D9" s="150" t="s">
        <v>5</v>
      </c>
      <c r="E9" s="150" t="s">
        <v>6</v>
      </c>
      <c r="F9" s="150" t="s">
        <v>6</v>
      </c>
      <c r="G9" s="150" t="s">
        <v>6</v>
      </c>
      <c r="H9" s="150" t="s">
        <v>6</v>
      </c>
      <c r="J9" s="151" t="s">
        <v>7</v>
      </c>
    </row>
    <row r="10" spans="1:10" ht="18">
      <c r="A10" s="286" t="str">
        <f>GENERAL!A1</f>
        <v>GENERAL</v>
      </c>
      <c r="B10" s="287"/>
      <c r="C10" s="287"/>
      <c r="D10" s="287"/>
      <c r="E10" s="288"/>
      <c r="F10" s="288"/>
      <c r="G10" s="288"/>
      <c r="H10" s="289"/>
      <c r="J10" s="152"/>
    </row>
    <row r="11" spans="1:10" ht="16">
      <c r="A11" s="153" t="str">
        <f>GENERAL!A6</f>
        <v xml:space="preserve">1 WEBSITE </v>
      </c>
      <c r="B11" s="229"/>
      <c r="C11" s="206">
        <f>GENERAL!E10</f>
        <v>6000</v>
      </c>
      <c r="D11" s="206"/>
      <c r="E11" s="206">
        <v>0</v>
      </c>
      <c r="F11" s="206">
        <v>0</v>
      </c>
      <c r="G11" s="206">
        <v>0</v>
      </c>
      <c r="H11" s="206">
        <v>0</v>
      </c>
      <c r="I11" s="181"/>
      <c r="J11" s="207">
        <f>E11-C11</f>
        <v>-6000</v>
      </c>
    </row>
    <row r="12" spans="1:10" ht="16">
      <c r="A12" s="154" t="str">
        <f>GENERAL!A11</f>
        <v>2 SURVEY APP</v>
      </c>
      <c r="B12" s="230"/>
      <c r="C12" s="183">
        <f>GENERAL!E15</f>
        <v>5500</v>
      </c>
      <c r="D12" s="183"/>
      <c r="E12" s="183">
        <v>0</v>
      </c>
      <c r="F12" s="183">
        <v>0</v>
      </c>
      <c r="G12" s="183">
        <v>0</v>
      </c>
      <c r="H12" s="183">
        <v>0</v>
      </c>
      <c r="I12" s="181"/>
      <c r="J12" s="208">
        <f t="shared" ref="J12" si="0">E12-C12</f>
        <v>-5500</v>
      </c>
    </row>
    <row r="13" spans="1:10" ht="16">
      <c r="A13" s="155" t="str">
        <f>GENERAL!A16</f>
        <v>3 BRANDING / DESIGN WORK</v>
      </c>
      <c r="B13" s="231"/>
      <c r="C13" s="217" t="s">
        <v>8</v>
      </c>
      <c r="D13" s="217"/>
      <c r="E13" s="184"/>
      <c r="F13" s="184"/>
      <c r="G13" s="184"/>
      <c r="H13" s="184"/>
      <c r="I13" s="181"/>
      <c r="J13" s="208"/>
    </row>
    <row r="14" spans="1:10" ht="20" thickTop="1" thickBot="1">
      <c r="A14" s="155"/>
      <c r="B14" s="232"/>
      <c r="C14" s="334" t="s">
        <v>9</v>
      </c>
      <c r="D14" s="333">
        <f>SUM(C11:C13)</f>
        <v>11500</v>
      </c>
      <c r="E14" s="209">
        <f t="shared" ref="E14:H14" si="1">SUM(E11:E13)</f>
        <v>0</v>
      </c>
      <c r="F14" s="209">
        <f t="shared" si="1"/>
        <v>0</v>
      </c>
      <c r="G14" s="209">
        <f t="shared" si="1"/>
        <v>0</v>
      </c>
      <c r="H14" s="209">
        <f t="shared" si="1"/>
        <v>0</v>
      </c>
      <c r="I14" s="181"/>
      <c r="J14" s="210">
        <f>E14-D14</f>
        <v>-11500</v>
      </c>
    </row>
    <row r="15" spans="1:10" ht="19" thickBot="1">
      <c r="A15" s="290" t="str">
        <f>KICKOFF!A1</f>
        <v>KICKOFF</v>
      </c>
      <c r="B15" s="291"/>
      <c r="C15" s="291"/>
      <c r="D15" s="291"/>
      <c r="E15" s="292"/>
      <c r="F15" s="292"/>
      <c r="G15" s="292"/>
      <c r="H15" s="293"/>
      <c r="J15" s="156"/>
    </row>
    <row r="16" spans="1:10" ht="16">
      <c r="A16" s="157" t="str">
        <f>KICKOFF!A6</f>
        <v>1 TECHNICAL MANAGEMENT</v>
      </c>
      <c r="B16" s="233"/>
      <c r="C16" s="313"/>
      <c r="D16" s="303"/>
      <c r="E16" s="200">
        <v>0</v>
      </c>
      <c r="F16" s="200">
        <v>0</v>
      </c>
      <c r="G16" s="200">
        <v>0</v>
      </c>
      <c r="H16" s="200">
        <v>0</v>
      </c>
      <c r="I16" s="181"/>
      <c r="J16" s="201">
        <f>E16-D18</f>
        <v>-17680</v>
      </c>
    </row>
    <row r="17" spans="1:11" ht="17" thickBot="1">
      <c r="A17" s="249"/>
      <c r="B17" s="247" t="s">
        <v>10</v>
      </c>
      <c r="C17" s="312">
        <f>KICKOFF!E12</f>
        <v>17680</v>
      </c>
      <c r="D17" s="304"/>
      <c r="E17" s="200"/>
      <c r="F17" s="200"/>
      <c r="G17" s="200"/>
      <c r="H17" s="200"/>
      <c r="I17" s="181"/>
      <c r="J17" s="201"/>
    </row>
    <row r="18" spans="1:11" ht="17" thickTop="1">
      <c r="A18" s="249"/>
      <c r="B18" s="247"/>
      <c r="C18" s="319" t="s">
        <v>11</v>
      </c>
      <c r="D18" s="303">
        <f>KICKOFF!E12</f>
        <v>17680</v>
      </c>
      <c r="E18" s="200"/>
      <c r="F18" s="200"/>
      <c r="G18" s="200"/>
      <c r="H18" s="200"/>
      <c r="I18" s="181"/>
      <c r="J18" s="201"/>
    </row>
    <row r="19" spans="1:11" ht="16">
      <c r="A19" s="154" t="str">
        <f>KICKOFF!A13</f>
        <v>2. FACILITATOR &amp; SPEAKER COORDINATION</v>
      </c>
      <c r="B19" s="230"/>
      <c r="C19" s="179"/>
      <c r="D19" s="305"/>
      <c r="E19" s="202">
        <v>0</v>
      </c>
      <c r="F19" s="202">
        <v>0</v>
      </c>
      <c r="G19" s="202">
        <v>0</v>
      </c>
      <c r="H19" s="202">
        <v>0</v>
      </c>
      <c r="I19" s="181"/>
      <c r="J19" s="201">
        <f>E19-D23</f>
        <v>-98775</v>
      </c>
    </row>
    <row r="20" spans="1:11" ht="16">
      <c r="A20" s="249"/>
      <c r="B20" s="247" t="s">
        <v>12</v>
      </c>
      <c r="C20" s="310">
        <f>KICKOFF!E28</f>
        <v>57000</v>
      </c>
      <c r="D20" s="306"/>
      <c r="E20" s="222"/>
      <c r="F20" s="222"/>
      <c r="G20" s="222"/>
      <c r="H20" s="222"/>
      <c r="I20" s="181"/>
      <c r="J20" s="201"/>
    </row>
    <row r="21" spans="1:11" ht="16">
      <c r="A21" s="246"/>
      <c r="B21" s="348" t="s">
        <v>13</v>
      </c>
      <c r="C21" s="349">
        <f>KICKOFF!E56</f>
        <v>41200</v>
      </c>
      <c r="D21" s="350"/>
      <c r="E21" s="351"/>
      <c r="F21" s="351"/>
      <c r="G21" s="351"/>
      <c r="H21" s="351"/>
      <c r="I21" s="352"/>
      <c r="J21" s="353"/>
      <c r="K21" s="354"/>
    </row>
    <row r="22" spans="1:11" ht="17" thickBot="1">
      <c r="A22" s="246"/>
      <c r="B22" s="247" t="s">
        <v>14</v>
      </c>
      <c r="C22" s="312">
        <f>KICKOFF!E63</f>
        <v>575</v>
      </c>
      <c r="D22" s="304"/>
      <c r="E22" s="222"/>
      <c r="F22" s="222"/>
      <c r="G22" s="222"/>
      <c r="H22" s="222"/>
      <c r="I22" s="181"/>
      <c r="J22" s="201"/>
    </row>
    <row r="23" spans="1:11" ht="17" thickTop="1">
      <c r="A23" s="246"/>
      <c r="B23" s="247"/>
      <c r="C23" s="319" t="s">
        <v>11</v>
      </c>
      <c r="D23" s="303">
        <f>KICKOFF!E65</f>
        <v>98775</v>
      </c>
      <c r="E23" s="222"/>
      <c r="F23" s="222"/>
      <c r="G23" s="222"/>
      <c r="H23" s="222"/>
      <c r="I23" s="181"/>
      <c r="J23" s="201"/>
    </row>
    <row r="24" spans="1:11" ht="16">
      <c r="A24" s="223" t="str">
        <f>KICKOFF!A66</f>
        <v>3. SCENIC/AUDIO VISUAL/PRODUCTION</v>
      </c>
      <c r="B24" s="234"/>
      <c r="C24" s="179"/>
      <c r="D24" s="308"/>
      <c r="E24" s="222"/>
      <c r="F24" s="222"/>
      <c r="G24" s="222"/>
      <c r="H24" s="222"/>
      <c r="I24" s="181"/>
      <c r="J24" s="201"/>
    </row>
    <row r="25" spans="1:11" ht="16">
      <c r="A25" s="249"/>
      <c r="B25" s="247" t="s">
        <v>15</v>
      </c>
      <c r="C25" s="310">
        <f>SUM(KICKOFF!E70+KICKOFF!E72)</f>
        <v>25000</v>
      </c>
      <c r="D25" s="306"/>
      <c r="E25" s="222"/>
      <c r="F25" s="222"/>
      <c r="G25" s="222"/>
      <c r="H25" s="222"/>
      <c r="I25" s="181"/>
      <c r="J25" s="201"/>
    </row>
    <row r="26" spans="1:11" ht="16">
      <c r="A26" s="246"/>
      <c r="B26" s="247" t="s">
        <v>16</v>
      </c>
      <c r="C26" s="310">
        <f>SUM(KICKOFF!E75:E79)</f>
        <v>3000</v>
      </c>
      <c r="D26" s="306"/>
      <c r="E26" s="222"/>
      <c r="F26" s="222"/>
      <c r="G26" s="222"/>
      <c r="H26" s="222"/>
      <c r="I26" s="181"/>
      <c r="J26" s="201"/>
    </row>
    <row r="27" spans="1:11" ht="17" thickBot="1">
      <c r="A27" s="246"/>
      <c r="B27" s="247" t="s">
        <v>17</v>
      </c>
      <c r="C27" s="312">
        <f>SUM(KICKOFF!E82:E86)</f>
        <v>2700</v>
      </c>
      <c r="D27" s="304"/>
      <c r="E27" s="222"/>
      <c r="F27" s="222"/>
      <c r="G27" s="222"/>
      <c r="H27" s="222"/>
      <c r="I27" s="181"/>
      <c r="J27" s="201"/>
    </row>
    <row r="28" spans="1:11" ht="17" thickTop="1">
      <c r="A28" s="246"/>
      <c r="B28" s="247"/>
      <c r="C28" s="319" t="s">
        <v>11</v>
      </c>
      <c r="D28" s="309">
        <f>KICKOFF!E88</f>
        <v>30700</v>
      </c>
      <c r="E28" s="222"/>
      <c r="F28" s="222"/>
      <c r="G28" s="222"/>
      <c r="H28" s="222"/>
      <c r="I28" s="181"/>
      <c r="J28" s="201"/>
    </row>
    <row r="29" spans="1:11" ht="16">
      <c r="A29" s="223" t="str">
        <f>KICKOFF!A89</f>
        <v>4. EVENT LOGISTICS</v>
      </c>
      <c r="B29" s="234"/>
      <c r="C29" s="179"/>
      <c r="D29" s="308"/>
      <c r="E29" s="222"/>
      <c r="F29" s="222"/>
      <c r="G29" s="222"/>
      <c r="H29" s="222"/>
      <c r="I29" s="181"/>
      <c r="J29" s="201"/>
    </row>
    <row r="30" spans="1:11" ht="16">
      <c r="A30" s="249"/>
      <c r="B30" s="247" t="s">
        <v>18</v>
      </c>
      <c r="C30" s="310">
        <f>KICKOFF!E116</f>
        <v>8050</v>
      </c>
      <c r="D30" s="306"/>
      <c r="E30" s="222"/>
      <c r="F30" s="222"/>
      <c r="G30" s="222"/>
      <c r="H30" s="222"/>
      <c r="I30" s="181"/>
      <c r="J30" s="201"/>
    </row>
    <row r="31" spans="1:11" ht="16">
      <c r="A31" s="246"/>
      <c r="B31" s="247" t="s">
        <v>19</v>
      </c>
      <c r="C31" s="310">
        <f>KICKOFF!E123</f>
        <v>2500</v>
      </c>
      <c r="D31" s="306"/>
      <c r="E31" s="222"/>
      <c r="F31" s="222"/>
      <c r="G31" s="222"/>
      <c r="H31" s="222"/>
      <c r="I31" s="181"/>
      <c r="J31" s="201"/>
    </row>
    <row r="32" spans="1:11" ht="17" thickBot="1">
      <c r="A32" s="246"/>
      <c r="B32" s="247" t="s">
        <v>20</v>
      </c>
      <c r="C32" s="312">
        <f>KICKOFF!E126</f>
        <v>13600</v>
      </c>
      <c r="D32" s="304"/>
      <c r="E32" s="222"/>
      <c r="F32" s="222"/>
      <c r="G32" s="222"/>
      <c r="H32" s="222"/>
      <c r="I32" s="181"/>
      <c r="J32" s="201"/>
    </row>
    <row r="33" spans="1:10" ht="17" thickTop="1">
      <c r="A33" s="246"/>
      <c r="B33" s="247"/>
      <c r="C33" s="319" t="s">
        <v>11</v>
      </c>
      <c r="D33" s="309">
        <f>KICKOFF!E128</f>
        <v>24150</v>
      </c>
      <c r="E33" s="222"/>
      <c r="F33" s="222"/>
      <c r="G33" s="222"/>
      <c r="H33" s="222"/>
      <c r="I33" s="181"/>
      <c r="J33" s="201"/>
    </row>
    <row r="34" spans="1:10" ht="16">
      <c r="A34" s="223" t="str">
        <f>KICKOFF!A129</f>
        <v>5. EVENT MATERIALS</v>
      </c>
      <c r="B34" s="234"/>
      <c r="C34" s="179"/>
      <c r="D34" s="308"/>
      <c r="E34" s="222"/>
      <c r="F34" s="222"/>
      <c r="G34" s="222"/>
      <c r="H34" s="222"/>
      <c r="I34" s="181"/>
      <c r="J34" s="201"/>
    </row>
    <row r="35" spans="1:10" ht="16">
      <c r="A35" s="249"/>
      <c r="B35" s="247" t="s">
        <v>21</v>
      </c>
      <c r="C35" s="310">
        <f>KICKOFF!E136</f>
        <v>2450</v>
      </c>
      <c r="D35" s="306"/>
      <c r="E35" s="222"/>
      <c r="F35" s="222"/>
      <c r="G35" s="222"/>
      <c r="H35" s="222"/>
      <c r="I35" s="181"/>
      <c r="J35" s="201"/>
    </row>
    <row r="36" spans="1:10" ht="16">
      <c r="A36" s="246"/>
      <c r="B36" s="247" t="s">
        <v>22</v>
      </c>
      <c r="C36" s="310">
        <f>KICKOFF!E143</f>
        <v>575</v>
      </c>
      <c r="D36" s="306"/>
      <c r="E36" s="222"/>
      <c r="F36" s="222"/>
      <c r="G36" s="222"/>
      <c r="H36" s="222"/>
      <c r="I36" s="181"/>
      <c r="J36" s="201"/>
    </row>
    <row r="37" spans="1:10" ht="17" thickBot="1">
      <c r="A37" s="246"/>
      <c r="B37" s="247" t="s">
        <v>23</v>
      </c>
      <c r="C37" s="312">
        <f>KICKOFF!E150</f>
        <v>2000</v>
      </c>
      <c r="D37" s="304"/>
      <c r="E37" s="222"/>
      <c r="F37" s="222"/>
      <c r="G37" s="222"/>
      <c r="H37" s="222"/>
      <c r="I37" s="181"/>
      <c r="J37" s="201"/>
    </row>
    <row r="38" spans="1:10" ht="17" thickTop="1">
      <c r="A38" s="246"/>
      <c r="B38" s="247"/>
      <c r="C38" s="319" t="s">
        <v>11</v>
      </c>
      <c r="D38" s="309">
        <f>KICKOFF!E152</f>
        <v>5025</v>
      </c>
      <c r="E38" s="222"/>
      <c r="F38" s="222"/>
      <c r="G38" s="222"/>
      <c r="H38" s="222"/>
      <c r="I38" s="181"/>
      <c r="J38" s="201"/>
    </row>
    <row r="39" spans="1:10" ht="16">
      <c r="A39" s="223" t="str">
        <f>KICKOFF!A153</f>
        <v>6. MEDIA &amp; CREATIVE</v>
      </c>
      <c r="B39" s="234"/>
      <c r="C39" s="179"/>
      <c r="D39" s="308"/>
      <c r="E39" s="222"/>
      <c r="F39" s="222"/>
      <c r="G39" s="222"/>
      <c r="H39" s="222"/>
      <c r="I39" s="181"/>
      <c r="J39" s="201"/>
    </row>
    <row r="40" spans="1:10" ht="16">
      <c r="A40" s="249"/>
      <c r="B40" s="247" t="s">
        <v>24</v>
      </c>
      <c r="C40" s="248">
        <f>SUM(KICKOFF!E155:E156)</f>
        <v>16500</v>
      </c>
      <c r="D40" s="248"/>
      <c r="E40" s="222"/>
      <c r="F40" s="222"/>
      <c r="G40" s="222"/>
      <c r="H40" s="222"/>
      <c r="I40" s="181"/>
      <c r="J40" s="201"/>
    </row>
    <row r="41" spans="1:10" ht="17" thickBot="1">
      <c r="A41" s="246"/>
      <c r="B41" s="247" t="s">
        <v>25</v>
      </c>
      <c r="C41" s="302">
        <f>SUM(KICKOFF!E158:E161)</f>
        <v>8000</v>
      </c>
      <c r="D41" s="302"/>
      <c r="E41" s="222"/>
      <c r="F41" s="222"/>
      <c r="G41" s="222"/>
      <c r="H41" s="222"/>
      <c r="I41" s="181"/>
      <c r="J41" s="201"/>
    </row>
    <row r="42" spans="1:10" ht="17" thickTop="1">
      <c r="A42" s="246"/>
      <c r="B42" s="247"/>
      <c r="C42" s="319" t="s">
        <v>11</v>
      </c>
      <c r="D42" s="209">
        <f>KICKOFF!E163</f>
        <v>24500</v>
      </c>
      <c r="E42" s="222"/>
      <c r="F42" s="222"/>
      <c r="G42" s="222"/>
      <c r="H42" s="222"/>
      <c r="I42" s="181"/>
      <c r="J42" s="201"/>
    </row>
    <row r="43" spans="1:10" ht="17" thickBot="1">
      <c r="A43" s="223"/>
      <c r="B43" s="223"/>
      <c r="C43" s="203"/>
      <c r="D43" s="203"/>
      <c r="E43" s="203"/>
      <c r="F43" s="203"/>
      <c r="G43" s="203"/>
      <c r="H43" s="203"/>
      <c r="I43" s="181"/>
      <c r="J43" s="201"/>
    </row>
    <row r="44" spans="1:10" ht="20" thickTop="1" thickBot="1">
      <c r="A44" s="158"/>
      <c r="B44" s="235"/>
      <c r="C44" s="334" t="s">
        <v>26</v>
      </c>
      <c r="D44" s="251">
        <f>SUM(D18+D23+D28+D33+D38+D42)</f>
        <v>200830</v>
      </c>
      <c r="E44" s="204">
        <f>SUM(E16:E43)</f>
        <v>0</v>
      </c>
      <c r="F44" s="204">
        <f>SUM(F16:F43)</f>
        <v>0</v>
      </c>
      <c r="G44" s="204">
        <f>SUM(G16:G43)</f>
        <v>0</v>
      </c>
      <c r="H44" s="204">
        <f>SUM(H16:H43)</f>
        <v>0</v>
      </c>
      <c r="I44" s="181"/>
      <c r="J44" s="205">
        <f>E44-D44</f>
        <v>-200830</v>
      </c>
    </row>
    <row r="45" spans="1:10" ht="19" thickBot="1">
      <c r="A45" s="294" t="str">
        <f>INITIALIZE!A1</f>
        <v>INITIALIZE</v>
      </c>
      <c r="B45" s="295"/>
      <c r="C45" s="295"/>
      <c r="D45" s="295"/>
      <c r="E45" s="292"/>
      <c r="F45" s="292"/>
      <c r="G45" s="292"/>
      <c r="H45" s="293"/>
      <c r="J45" s="159"/>
    </row>
    <row r="46" spans="1:10" ht="16">
      <c r="A46" s="257" t="str">
        <f>INITIALIZE!A6</f>
        <v>1 TECHNICAL MANAGEMENT</v>
      </c>
      <c r="B46" s="258"/>
      <c r="D46" s="259"/>
      <c r="E46" s="194">
        <v>0</v>
      </c>
      <c r="F46" s="180">
        <v>0</v>
      </c>
      <c r="G46" s="180">
        <v>0</v>
      </c>
      <c r="H46" s="180">
        <v>0</v>
      </c>
      <c r="I46" s="181"/>
      <c r="J46" s="182">
        <f>E46-D48</f>
        <v>-6460</v>
      </c>
    </row>
    <row r="47" spans="1:10" ht="17" thickBot="1">
      <c r="A47" s="260"/>
      <c r="B47" s="247" t="s">
        <v>190</v>
      </c>
      <c r="C47" s="302">
        <f>INITIALIZE!E7</f>
        <v>6460</v>
      </c>
      <c r="D47" s="302"/>
      <c r="E47" s="254"/>
      <c r="F47" s="200"/>
      <c r="G47" s="200"/>
      <c r="H47" s="200"/>
      <c r="I47" s="181"/>
      <c r="J47" s="201"/>
    </row>
    <row r="48" spans="1:10" ht="17" thickTop="1">
      <c r="A48" s="260"/>
      <c r="B48" s="247"/>
      <c r="C48" s="319" t="s">
        <v>11</v>
      </c>
      <c r="D48" s="318">
        <f>INITIALIZE!E9</f>
        <v>6460</v>
      </c>
      <c r="E48" s="254"/>
      <c r="F48" s="200"/>
      <c r="G48" s="200"/>
      <c r="H48" s="200"/>
      <c r="I48" s="181"/>
      <c r="J48" s="201"/>
    </row>
    <row r="49" spans="1:11" ht="16">
      <c r="A49" s="160" t="str">
        <f>INITIALIZE!A10</f>
        <v>2. FACILITATOR &amp; SPEAKER COORDINATION</v>
      </c>
      <c r="B49" s="236"/>
      <c r="C49" s="179"/>
      <c r="D49" s="317"/>
      <c r="E49" s="255">
        <v>0</v>
      </c>
      <c r="F49" s="183">
        <v>0</v>
      </c>
      <c r="G49" s="183">
        <v>0</v>
      </c>
      <c r="H49" s="183">
        <v>0</v>
      </c>
      <c r="I49" s="181"/>
      <c r="J49" s="182">
        <f>E49-D56</f>
        <v>-155750</v>
      </c>
    </row>
    <row r="50" spans="1:11" ht="16">
      <c r="A50" s="260"/>
      <c r="B50" s="247" t="s">
        <v>27</v>
      </c>
      <c r="C50" s="310">
        <f>INITIALIZE!E19</f>
        <v>73250</v>
      </c>
      <c r="D50" s="306"/>
      <c r="E50" s="256"/>
      <c r="F50" s="222"/>
      <c r="G50" s="222"/>
      <c r="H50" s="222"/>
      <c r="I50" s="181"/>
      <c r="J50" s="201"/>
    </row>
    <row r="51" spans="1:11" ht="16">
      <c r="A51" s="260"/>
      <c r="B51" s="247" t="s">
        <v>28</v>
      </c>
      <c r="C51" s="310">
        <f>INITIALIZE!E23</f>
        <v>39000</v>
      </c>
      <c r="D51" s="350"/>
      <c r="E51" s="355"/>
      <c r="F51" s="351"/>
      <c r="G51" s="351"/>
      <c r="H51" s="351"/>
      <c r="I51" s="352"/>
      <c r="J51" s="353"/>
      <c r="K51" s="354"/>
    </row>
    <row r="52" spans="1:11" ht="16">
      <c r="A52" s="261"/>
      <c r="B52" s="247" t="s">
        <v>29</v>
      </c>
      <c r="C52" s="310">
        <f>INITIALIZE!E30</f>
        <v>28000</v>
      </c>
      <c r="D52" s="350"/>
      <c r="E52" s="355"/>
      <c r="F52" s="351"/>
      <c r="G52" s="351"/>
      <c r="H52" s="351"/>
      <c r="I52" s="352"/>
      <c r="J52" s="353"/>
      <c r="K52" s="354"/>
    </row>
    <row r="53" spans="1:11" ht="16">
      <c r="A53" s="261"/>
      <c r="B53" s="247" t="s">
        <v>14</v>
      </c>
      <c r="C53" s="310">
        <f>INITIALIZE!E26</f>
        <v>500</v>
      </c>
      <c r="D53" s="306"/>
      <c r="E53" s="256"/>
      <c r="F53" s="222"/>
      <c r="G53" s="222"/>
      <c r="H53" s="222"/>
      <c r="I53" s="181"/>
      <c r="J53" s="201"/>
    </row>
    <row r="54" spans="1:11" ht="16">
      <c r="A54" s="261"/>
      <c r="B54" s="247" t="s">
        <v>30</v>
      </c>
      <c r="C54" s="310">
        <f>INITIALIZE!E34</f>
        <v>3000</v>
      </c>
      <c r="D54" s="306"/>
      <c r="E54" s="256"/>
      <c r="F54" s="222"/>
      <c r="G54" s="222"/>
      <c r="H54" s="222"/>
      <c r="I54" s="181"/>
      <c r="J54" s="201"/>
    </row>
    <row r="55" spans="1:11" ht="17" thickBot="1">
      <c r="A55" s="261"/>
      <c r="B55" s="247" t="s">
        <v>31</v>
      </c>
      <c r="C55" s="312">
        <f>INITIALIZE!E39</f>
        <v>12000</v>
      </c>
      <c r="D55" s="304"/>
      <c r="E55" s="256"/>
      <c r="F55" s="222"/>
      <c r="G55" s="222"/>
      <c r="H55" s="222"/>
      <c r="I55" s="181"/>
      <c r="J55" s="201"/>
    </row>
    <row r="56" spans="1:11" ht="17" thickTop="1">
      <c r="A56" s="261"/>
      <c r="B56" s="247"/>
      <c r="C56" s="319" t="s">
        <v>11</v>
      </c>
      <c r="D56" s="197">
        <f>INITIALIZE!E41</f>
        <v>155750</v>
      </c>
      <c r="E56" s="256"/>
      <c r="F56" s="222"/>
      <c r="G56" s="222"/>
      <c r="H56" s="222"/>
      <c r="I56" s="181"/>
      <c r="J56" s="201"/>
    </row>
    <row r="57" spans="1:11" ht="16">
      <c r="A57" s="160" t="str">
        <f>INITIALIZE!A42</f>
        <v>3. SCENIC/AUDIO VISUAL/PRODUCTION</v>
      </c>
      <c r="B57" s="236"/>
      <c r="C57" s="179"/>
      <c r="D57" s="317"/>
      <c r="E57" s="255">
        <v>0</v>
      </c>
      <c r="F57" s="183">
        <v>0</v>
      </c>
      <c r="G57" s="183">
        <v>0</v>
      </c>
      <c r="H57" s="183">
        <v>0</v>
      </c>
      <c r="I57" s="181"/>
      <c r="J57" s="182">
        <f>E57-D62</f>
        <v>-155000</v>
      </c>
    </row>
    <row r="58" spans="1:11" ht="16">
      <c r="A58" s="260"/>
      <c r="B58" s="316" t="s">
        <v>32</v>
      </c>
      <c r="C58" s="310">
        <f>INITIALIZE!E45</f>
        <v>138000</v>
      </c>
      <c r="D58" s="306"/>
      <c r="E58" s="256"/>
      <c r="F58" s="222"/>
      <c r="G58" s="222"/>
      <c r="H58" s="222"/>
      <c r="I58" s="181"/>
      <c r="J58" s="201"/>
    </row>
    <row r="59" spans="1:11" ht="16">
      <c r="A59" s="261"/>
      <c r="B59" s="316" t="s">
        <v>33</v>
      </c>
      <c r="C59" s="310">
        <f>INITIALIZE!E46</f>
        <v>10000</v>
      </c>
      <c r="D59" s="306"/>
      <c r="E59" s="256"/>
      <c r="F59" s="222"/>
      <c r="G59" s="222"/>
      <c r="H59" s="222"/>
      <c r="I59" s="181"/>
      <c r="J59" s="201"/>
    </row>
    <row r="60" spans="1:11" ht="16">
      <c r="A60" s="261"/>
      <c r="B60" s="316" t="s">
        <v>34</v>
      </c>
      <c r="C60" s="310">
        <f>INITIALIZE!E47</f>
        <v>2000</v>
      </c>
      <c r="D60" s="306"/>
      <c r="E60" s="256"/>
      <c r="F60" s="222"/>
      <c r="G60" s="222"/>
      <c r="H60" s="222"/>
      <c r="I60" s="181"/>
      <c r="J60" s="201"/>
    </row>
    <row r="61" spans="1:11" ht="17" thickBot="1">
      <c r="A61" s="261"/>
      <c r="B61" s="316" t="s">
        <v>187</v>
      </c>
      <c r="C61" s="312">
        <f>INITIALIZE!E48</f>
        <v>5000</v>
      </c>
      <c r="D61" s="304"/>
      <c r="E61" s="256"/>
      <c r="F61" s="222"/>
      <c r="G61" s="222"/>
      <c r="H61" s="222"/>
      <c r="I61" s="181"/>
      <c r="J61" s="201"/>
    </row>
    <row r="62" spans="1:11" ht="17" thickTop="1">
      <c r="A62" s="261"/>
      <c r="B62" s="314"/>
      <c r="C62" s="319" t="s">
        <v>11</v>
      </c>
      <c r="D62" s="197">
        <f>INITIALIZE!E50</f>
        <v>155000</v>
      </c>
      <c r="E62" s="256"/>
      <c r="F62" s="222"/>
      <c r="G62" s="222"/>
      <c r="H62" s="222"/>
      <c r="I62" s="181"/>
      <c r="J62" s="201"/>
    </row>
    <row r="63" spans="1:11" ht="16">
      <c r="A63" s="160" t="str">
        <f>INITIALIZE!A51</f>
        <v>4. EVENT LOGISTICS</v>
      </c>
      <c r="B63" s="236"/>
      <c r="C63" s="179"/>
      <c r="D63" s="317"/>
      <c r="E63" s="255">
        <v>0</v>
      </c>
      <c r="F63" s="183">
        <v>0</v>
      </c>
      <c r="G63" s="183">
        <v>0</v>
      </c>
      <c r="H63" s="183">
        <v>0</v>
      </c>
      <c r="I63" s="181"/>
      <c r="J63" s="182">
        <f>E63-D68</f>
        <v>-40800</v>
      </c>
    </row>
    <row r="64" spans="1:11" ht="16">
      <c r="A64" s="260"/>
      <c r="B64" s="247" t="s">
        <v>188</v>
      </c>
      <c r="C64" s="310">
        <f>INITIALIZE!E54</f>
        <v>8500</v>
      </c>
      <c r="D64" s="306"/>
      <c r="E64" s="256"/>
      <c r="F64" s="222"/>
      <c r="G64" s="222"/>
      <c r="H64" s="222"/>
      <c r="I64" s="181"/>
      <c r="J64" s="201"/>
    </row>
    <row r="65" spans="1:10" ht="16">
      <c r="A65" s="260"/>
      <c r="B65" s="247" t="s">
        <v>18</v>
      </c>
      <c r="C65" s="310">
        <f>INITIALIZE!E60</f>
        <v>7100</v>
      </c>
      <c r="D65" s="306"/>
      <c r="E65" s="256"/>
      <c r="F65" s="222"/>
      <c r="G65" s="222"/>
      <c r="H65" s="222"/>
      <c r="I65" s="181"/>
      <c r="J65" s="201"/>
    </row>
    <row r="66" spans="1:10" ht="16">
      <c r="A66" s="261"/>
      <c r="B66" s="247" t="s">
        <v>19</v>
      </c>
      <c r="C66" s="310">
        <f>INITIALIZE!E63</f>
        <v>10000</v>
      </c>
      <c r="D66" s="306"/>
      <c r="E66" s="256"/>
      <c r="F66" s="222"/>
      <c r="G66" s="222"/>
      <c r="H66" s="222"/>
      <c r="I66" s="181"/>
      <c r="J66" s="201"/>
    </row>
    <row r="67" spans="1:10" ht="17" thickBot="1">
      <c r="A67" s="261"/>
      <c r="B67" s="247" t="s">
        <v>20</v>
      </c>
      <c r="C67" s="312">
        <f>INITIALIZE!E66</f>
        <v>15200</v>
      </c>
      <c r="D67" s="304"/>
      <c r="E67" s="256"/>
      <c r="F67" s="222"/>
      <c r="G67" s="222"/>
      <c r="H67" s="222"/>
      <c r="I67" s="181"/>
      <c r="J67" s="201"/>
    </row>
    <row r="68" spans="1:10" ht="17" thickTop="1">
      <c r="A68" s="261"/>
      <c r="B68" s="247"/>
      <c r="C68" s="319" t="s">
        <v>11</v>
      </c>
      <c r="D68" s="197">
        <f>INITIALIZE!E68</f>
        <v>40800</v>
      </c>
      <c r="E68" s="256"/>
      <c r="F68" s="222"/>
      <c r="G68" s="222"/>
      <c r="H68" s="222"/>
      <c r="I68" s="181"/>
      <c r="J68" s="201"/>
    </row>
    <row r="69" spans="1:10" ht="16">
      <c r="A69" s="160" t="str">
        <f>INITIALIZE!A69</f>
        <v>5. EVENT MATERIALS</v>
      </c>
      <c r="B69" s="236"/>
      <c r="C69" s="179"/>
      <c r="D69" s="317"/>
      <c r="E69" s="255">
        <v>0</v>
      </c>
      <c r="F69" s="183">
        <v>0</v>
      </c>
      <c r="G69" s="183">
        <v>0</v>
      </c>
      <c r="H69" s="183">
        <v>0</v>
      </c>
      <c r="I69" s="181"/>
      <c r="J69" s="182">
        <f>E69-D74</f>
        <v>-11250</v>
      </c>
    </row>
    <row r="70" spans="1:10" ht="16">
      <c r="A70" s="260"/>
      <c r="B70" s="247" t="s">
        <v>21</v>
      </c>
      <c r="C70" s="310">
        <f>INITIALIZE!E72</f>
        <v>2000</v>
      </c>
      <c r="D70" s="306"/>
      <c r="E70" s="256"/>
      <c r="F70" s="222"/>
      <c r="G70" s="222"/>
      <c r="H70" s="222"/>
      <c r="I70" s="181"/>
      <c r="J70" s="201"/>
    </row>
    <row r="71" spans="1:10" ht="16">
      <c r="A71" s="260"/>
      <c r="B71" s="247" t="s">
        <v>36</v>
      </c>
      <c r="C71" s="310">
        <f>INITIALIZE!E75</f>
        <v>3600</v>
      </c>
      <c r="D71" s="306"/>
      <c r="E71" s="256"/>
      <c r="F71" s="222"/>
      <c r="G71" s="222"/>
      <c r="H71" s="222"/>
      <c r="I71" s="181"/>
      <c r="J71" s="201"/>
    </row>
    <row r="72" spans="1:10" ht="16">
      <c r="A72" s="261"/>
      <c r="B72" s="247" t="s">
        <v>22</v>
      </c>
      <c r="C72" s="310">
        <f>INITIALIZE!E78</f>
        <v>500</v>
      </c>
      <c r="D72" s="306"/>
      <c r="E72" s="256"/>
      <c r="F72" s="222"/>
      <c r="G72" s="222"/>
      <c r="H72" s="222"/>
      <c r="I72" s="181"/>
      <c r="J72" s="201"/>
    </row>
    <row r="73" spans="1:10" ht="17" thickBot="1">
      <c r="A73" s="261"/>
      <c r="B73" s="247" t="s">
        <v>23</v>
      </c>
      <c r="C73" s="312">
        <f>INITIALIZE!E83</f>
        <v>5150</v>
      </c>
      <c r="D73" s="304"/>
      <c r="E73" s="256"/>
      <c r="F73" s="222"/>
      <c r="G73" s="222"/>
      <c r="H73" s="222"/>
      <c r="I73" s="181"/>
      <c r="J73" s="201"/>
    </row>
    <row r="74" spans="1:10" ht="17" thickTop="1">
      <c r="A74" s="315"/>
      <c r="B74" s="247"/>
      <c r="C74" s="319" t="s">
        <v>11</v>
      </c>
      <c r="D74" s="197">
        <f>INITIALIZE!E85</f>
        <v>11250</v>
      </c>
      <c r="E74" s="256"/>
      <c r="F74" s="222"/>
      <c r="G74" s="222"/>
      <c r="H74" s="222"/>
      <c r="I74" s="181"/>
      <c r="J74" s="269"/>
    </row>
    <row r="75" spans="1:10" ht="17" thickBot="1">
      <c r="A75" s="160" t="str">
        <f>INITIALIZE!A86</f>
        <v>6. MEDIA &amp; CREATIVE</v>
      </c>
      <c r="B75" s="247"/>
      <c r="C75" s="179"/>
      <c r="D75" s="317"/>
      <c r="E75" s="252"/>
      <c r="F75" s="184"/>
      <c r="G75" s="184"/>
      <c r="H75" s="184"/>
      <c r="I75" s="181"/>
      <c r="J75" s="185"/>
    </row>
    <row r="76" spans="1:10" ht="17" thickTop="1">
      <c r="A76" s="260"/>
      <c r="B76" s="247" t="s">
        <v>24</v>
      </c>
      <c r="C76" s="253">
        <f>SUM(INITIALIZE!E88:E89)</f>
        <v>27500</v>
      </c>
      <c r="D76" s="253"/>
      <c r="E76" s="256"/>
      <c r="F76" s="222"/>
      <c r="G76" s="222"/>
      <c r="H76" s="222"/>
      <c r="I76" s="181"/>
      <c r="J76" s="201"/>
    </row>
    <row r="77" spans="1:10" ht="16">
      <c r="A77" s="261"/>
      <c r="B77" s="271" t="s">
        <v>37</v>
      </c>
      <c r="C77" s="270">
        <f>INITIALIZE!E91</f>
        <v>4000</v>
      </c>
      <c r="D77" s="270"/>
      <c r="E77" s="256"/>
      <c r="F77" s="222"/>
      <c r="G77" s="222"/>
      <c r="H77" s="222"/>
      <c r="I77" s="181"/>
      <c r="J77" s="201"/>
    </row>
    <row r="78" spans="1:10" ht="16">
      <c r="A78" s="266"/>
      <c r="B78" s="271" t="s">
        <v>38</v>
      </c>
      <c r="C78" s="270">
        <f>INITIALIZE!E94</f>
        <v>7400</v>
      </c>
      <c r="D78" s="270"/>
      <c r="E78" s="267"/>
      <c r="F78" s="268"/>
      <c r="G78" s="268"/>
      <c r="H78" s="268"/>
      <c r="I78" s="181"/>
      <c r="J78" s="269"/>
    </row>
    <row r="79" spans="1:10" ht="17" thickBot="1">
      <c r="A79" s="266"/>
      <c r="B79" s="271" t="s">
        <v>189</v>
      </c>
      <c r="C79" s="302">
        <f>INITIALIZE!E96</f>
        <v>4000</v>
      </c>
      <c r="D79" s="302"/>
      <c r="E79" s="267"/>
      <c r="F79" s="268"/>
      <c r="G79" s="268"/>
      <c r="H79" s="268"/>
      <c r="I79" s="181"/>
      <c r="J79" s="269"/>
    </row>
    <row r="80" spans="1:10" ht="17" thickTop="1">
      <c r="A80" s="266"/>
      <c r="B80" s="271"/>
      <c r="C80" s="319" t="s">
        <v>11</v>
      </c>
      <c r="D80" s="318">
        <f>INITIALIZE!E98</f>
        <v>42900</v>
      </c>
      <c r="E80" s="267"/>
      <c r="F80" s="268"/>
      <c r="G80" s="268"/>
      <c r="H80" s="268"/>
      <c r="I80" s="181"/>
      <c r="J80" s="269"/>
    </row>
    <row r="81" spans="1:11" ht="17" thickBot="1">
      <c r="A81" s="266"/>
      <c r="B81" s="320"/>
      <c r="C81" s="321"/>
      <c r="D81" s="304"/>
      <c r="E81" s="267"/>
      <c r="F81" s="268"/>
      <c r="G81" s="268"/>
      <c r="H81" s="268"/>
      <c r="I81" s="181"/>
      <c r="J81" s="269"/>
    </row>
    <row r="82" spans="1:11" ht="20" thickTop="1" thickBot="1">
      <c r="A82" s="262"/>
      <c r="B82" s="263"/>
      <c r="C82" s="334" t="s">
        <v>40</v>
      </c>
      <c r="D82" s="264">
        <f>SUM(D48+D56+D62+D68+D74+D80)</f>
        <v>412160</v>
      </c>
      <c r="E82" s="199">
        <f t="shared" ref="E82:H82" si="2">SUM(E46:E75)</f>
        <v>0</v>
      </c>
      <c r="F82" s="186">
        <f t="shared" si="2"/>
        <v>0</v>
      </c>
      <c r="G82" s="186">
        <f t="shared" si="2"/>
        <v>0</v>
      </c>
      <c r="H82" s="186">
        <f t="shared" si="2"/>
        <v>0</v>
      </c>
      <c r="I82" s="181"/>
      <c r="J82" s="187">
        <f>E82-D82</f>
        <v>-412160</v>
      </c>
    </row>
    <row r="83" spans="1:11" ht="19" thickBot="1">
      <c r="A83" s="296" t="str">
        <f>OPTIMIZE!A1</f>
        <v>OPTIMIZE</v>
      </c>
      <c r="B83" s="297"/>
      <c r="C83" s="297"/>
      <c r="D83" s="297"/>
      <c r="E83" s="292"/>
      <c r="F83" s="292"/>
      <c r="G83" s="292"/>
      <c r="H83" s="293"/>
      <c r="J83" s="159"/>
    </row>
    <row r="84" spans="1:11" ht="16">
      <c r="A84" s="257" t="str">
        <f>OPTIMIZE!A6</f>
        <v>1 TECHNICAL MANAGEMENT</v>
      </c>
      <c r="B84" s="258"/>
      <c r="D84" s="259"/>
      <c r="E84" s="194">
        <v>0</v>
      </c>
      <c r="F84" s="180">
        <v>0</v>
      </c>
      <c r="G84" s="180">
        <v>0</v>
      </c>
      <c r="H84" s="180">
        <v>0</v>
      </c>
      <c r="I84" s="181"/>
      <c r="J84" s="182">
        <f>E84-D86</f>
        <v>-8500</v>
      </c>
    </row>
    <row r="85" spans="1:11" ht="17" thickBot="1">
      <c r="A85" s="260"/>
      <c r="B85" s="247" t="s">
        <v>191</v>
      </c>
      <c r="C85" s="302">
        <f>OPTIMIZE!E7</f>
        <v>8500</v>
      </c>
      <c r="D85" s="302"/>
      <c r="E85" s="254"/>
      <c r="F85" s="200"/>
      <c r="G85" s="200"/>
      <c r="H85" s="200"/>
      <c r="I85" s="181"/>
      <c r="J85" s="201"/>
    </row>
    <row r="86" spans="1:11" ht="17" thickTop="1">
      <c r="A86" s="260"/>
      <c r="B86" s="247"/>
      <c r="C86" s="319" t="s">
        <v>11</v>
      </c>
      <c r="D86" s="197">
        <f>OPTIMIZE!E9</f>
        <v>8500</v>
      </c>
      <c r="E86" s="254"/>
      <c r="F86" s="200"/>
      <c r="G86" s="200"/>
      <c r="H86" s="200"/>
      <c r="I86" s="181"/>
      <c r="J86" s="201"/>
    </row>
    <row r="87" spans="1:11" ht="16">
      <c r="A87" s="160" t="str">
        <f>OPTIMIZE!A10</f>
        <v>2. FACILITATOR &amp; SPEAKER COORDINATION</v>
      </c>
      <c r="B87" s="236"/>
      <c r="C87" s="179"/>
      <c r="D87" s="317"/>
      <c r="E87" s="255">
        <v>0</v>
      </c>
      <c r="F87" s="183">
        <v>0</v>
      </c>
      <c r="G87" s="183">
        <v>0</v>
      </c>
      <c r="H87" s="183">
        <v>0</v>
      </c>
      <c r="I87" s="181"/>
      <c r="J87" s="182">
        <f>E87-D95</f>
        <v>-206250</v>
      </c>
    </row>
    <row r="88" spans="1:11" ht="16">
      <c r="A88" s="260"/>
      <c r="B88" s="247" t="s">
        <v>27</v>
      </c>
      <c r="C88" s="310">
        <f>SUM(OPTIMIZE!E19)</f>
        <v>73250</v>
      </c>
      <c r="D88" s="306"/>
      <c r="E88" s="256"/>
      <c r="F88" s="222"/>
      <c r="G88" s="222"/>
      <c r="H88" s="222"/>
      <c r="I88" s="181"/>
      <c r="J88" s="201"/>
    </row>
    <row r="89" spans="1:11" ht="16">
      <c r="A89" s="260"/>
      <c r="B89" s="265" t="s">
        <v>41</v>
      </c>
      <c r="C89" s="311">
        <f>OPTIMIZE!E23</f>
        <v>39000</v>
      </c>
      <c r="D89" s="307"/>
      <c r="E89" s="256"/>
      <c r="F89" s="222"/>
      <c r="G89" s="222"/>
      <c r="H89" s="222"/>
      <c r="I89" s="181"/>
      <c r="J89" s="201"/>
      <c r="K89" s="282"/>
    </row>
    <row r="90" spans="1:11" ht="16">
      <c r="A90" s="261"/>
      <c r="B90" s="247" t="s">
        <v>213</v>
      </c>
      <c r="C90" s="310">
        <f>OPTIMIZE!E30</f>
        <v>28000</v>
      </c>
      <c r="D90" s="306"/>
      <c r="E90" s="256"/>
      <c r="F90" s="222"/>
      <c r="G90" s="222"/>
      <c r="H90" s="222"/>
      <c r="I90" s="181"/>
      <c r="J90" s="201"/>
      <c r="K90" s="83"/>
    </row>
    <row r="91" spans="1:11" ht="16">
      <c r="A91" s="261"/>
      <c r="B91" s="247" t="s">
        <v>14</v>
      </c>
      <c r="C91" s="310">
        <f>OPTIMIZE!E26</f>
        <v>500</v>
      </c>
      <c r="D91" s="306"/>
      <c r="E91" s="256"/>
      <c r="F91" s="222"/>
      <c r="G91" s="222"/>
      <c r="H91" s="222"/>
      <c r="I91" s="181"/>
      <c r="J91" s="201"/>
    </row>
    <row r="92" spans="1:11" ht="16">
      <c r="A92" s="261"/>
      <c r="B92" s="247" t="s">
        <v>30</v>
      </c>
      <c r="C92" s="310">
        <f>OPTIMIZE!E34</f>
        <v>3000</v>
      </c>
      <c r="D92" s="306"/>
      <c r="E92" s="256"/>
      <c r="F92" s="222"/>
      <c r="G92" s="222"/>
      <c r="H92" s="222"/>
      <c r="I92" s="181"/>
      <c r="J92" s="201"/>
    </row>
    <row r="93" spans="1:11" ht="16">
      <c r="A93" s="261"/>
      <c r="B93" s="247" t="s">
        <v>31</v>
      </c>
      <c r="C93" s="310">
        <f>OPTIMIZE!E39</f>
        <v>12500</v>
      </c>
      <c r="D93" s="306"/>
      <c r="E93" s="256"/>
      <c r="F93" s="222"/>
      <c r="G93" s="222"/>
      <c r="H93" s="222"/>
      <c r="I93" s="181"/>
      <c r="J93" s="201"/>
    </row>
    <row r="94" spans="1:11" ht="17" thickBot="1">
      <c r="A94" s="261"/>
      <c r="B94" s="247" t="s">
        <v>42</v>
      </c>
      <c r="C94" s="312">
        <f>OPTIMIZE!E42</f>
        <v>50000</v>
      </c>
      <c r="D94" s="304"/>
      <c r="E94" s="256"/>
      <c r="F94" s="222"/>
      <c r="G94" s="222"/>
      <c r="H94" s="222"/>
      <c r="I94" s="181"/>
      <c r="J94" s="201"/>
    </row>
    <row r="95" spans="1:11" ht="17" thickTop="1">
      <c r="A95" s="261"/>
      <c r="B95" s="247"/>
      <c r="C95" s="319" t="s">
        <v>11</v>
      </c>
      <c r="D95" s="197">
        <f>OPTIMIZE!E44</f>
        <v>206250</v>
      </c>
      <c r="E95" s="256"/>
      <c r="F95" s="222"/>
      <c r="G95" s="222"/>
      <c r="H95" s="222"/>
      <c r="I95" s="181"/>
      <c r="J95" s="201"/>
    </row>
    <row r="96" spans="1:11" ht="16">
      <c r="A96" s="160" t="str">
        <f>OPTIMIZE!A45</f>
        <v>3. SCENIC/AUDIO VISUAL/PRODUCTION</v>
      </c>
      <c r="B96" s="236"/>
      <c r="C96" s="179"/>
      <c r="D96" s="317"/>
      <c r="E96" s="255">
        <v>0</v>
      </c>
      <c r="F96" s="183">
        <v>0</v>
      </c>
      <c r="G96" s="183">
        <v>0</v>
      </c>
      <c r="H96" s="183">
        <v>0</v>
      </c>
      <c r="I96" s="181"/>
      <c r="J96" s="182">
        <f>E96-D101</f>
        <v>-155000</v>
      </c>
    </row>
    <row r="97" spans="1:10" ht="16">
      <c r="A97" s="260"/>
      <c r="B97" s="316" t="s">
        <v>32</v>
      </c>
      <c r="C97" s="310">
        <f>OPTIMIZE!E48</f>
        <v>138000</v>
      </c>
      <c r="D97" s="306"/>
      <c r="E97" s="256"/>
      <c r="F97" s="222"/>
      <c r="G97" s="222"/>
      <c r="H97" s="222"/>
      <c r="I97" s="181"/>
      <c r="J97" s="201"/>
    </row>
    <row r="98" spans="1:10" ht="16">
      <c r="A98" s="261"/>
      <c r="B98" s="316" t="s">
        <v>33</v>
      </c>
      <c r="C98" s="310">
        <f>OPTIMIZE!E49</f>
        <v>10000</v>
      </c>
      <c r="D98" s="306"/>
      <c r="E98" s="256"/>
      <c r="F98" s="222"/>
      <c r="G98" s="222"/>
      <c r="H98" s="222"/>
      <c r="I98" s="181"/>
      <c r="J98" s="201"/>
    </row>
    <row r="99" spans="1:10" ht="16">
      <c r="A99" s="261"/>
      <c r="B99" s="316" t="s">
        <v>34</v>
      </c>
      <c r="C99" s="310">
        <f>OPTIMIZE!E50</f>
        <v>2000</v>
      </c>
      <c r="D99" s="306"/>
      <c r="E99" s="256"/>
      <c r="F99" s="222"/>
      <c r="G99" s="222"/>
      <c r="H99" s="222"/>
      <c r="I99" s="181"/>
      <c r="J99" s="201"/>
    </row>
    <row r="100" spans="1:10" ht="17" thickBot="1">
      <c r="A100" s="261"/>
      <c r="B100" s="316" t="s">
        <v>35</v>
      </c>
      <c r="C100" s="312">
        <f>OPTIMIZE!E51</f>
        <v>5000</v>
      </c>
      <c r="D100" s="304"/>
      <c r="E100" s="256"/>
      <c r="F100" s="222"/>
      <c r="G100" s="222"/>
      <c r="H100" s="222"/>
      <c r="I100" s="181"/>
      <c r="J100" s="201"/>
    </row>
    <row r="101" spans="1:10" ht="17" thickTop="1">
      <c r="A101" s="261"/>
      <c r="B101" s="314"/>
      <c r="C101" s="319" t="s">
        <v>11</v>
      </c>
      <c r="D101" s="197">
        <f>OPTIMIZE!E53</f>
        <v>155000</v>
      </c>
      <c r="E101" s="256"/>
      <c r="F101" s="222"/>
      <c r="G101" s="222"/>
      <c r="H101" s="222"/>
      <c r="I101" s="181"/>
      <c r="J101" s="201"/>
    </row>
    <row r="102" spans="1:10" ht="16">
      <c r="A102" s="160" t="str">
        <f>OPTIMIZE!A54</f>
        <v>4. EVENT LOGISTICS</v>
      </c>
      <c r="B102" s="236"/>
      <c r="C102" s="179"/>
      <c r="D102" s="317"/>
      <c r="E102" s="255">
        <v>0</v>
      </c>
      <c r="F102" s="183">
        <v>0</v>
      </c>
      <c r="G102" s="183">
        <v>0</v>
      </c>
      <c r="H102" s="183">
        <v>0</v>
      </c>
      <c r="I102" s="181"/>
      <c r="J102" s="182">
        <f>E102-D107</f>
        <v>-40800</v>
      </c>
    </row>
    <row r="103" spans="1:10" ht="16">
      <c r="A103" s="260"/>
      <c r="B103" s="247" t="s">
        <v>188</v>
      </c>
      <c r="C103" s="310">
        <f>OPTIMIZE!E57</f>
        <v>8500</v>
      </c>
      <c r="D103" s="306"/>
      <c r="E103" s="256"/>
      <c r="F103" s="222"/>
      <c r="G103" s="222"/>
      <c r="H103" s="222"/>
      <c r="I103" s="181"/>
      <c r="J103" s="201"/>
    </row>
    <row r="104" spans="1:10" ht="16">
      <c r="A104" s="260"/>
      <c r="B104" s="247" t="s">
        <v>18</v>
      </c>
      <c r="C104" s="310">
        <f>OPTIMIZE!E63</f>
        <v>7100</v>
      </c>
      <c r="D104" s="306"/>
      <c r="E104" s="256"/>
      <c r="F104" s="222"/>
      <c r="G104" s="222"/>
      <c r="H104" s="222"/>
      <c r="I104" s="181"/>
      <c r="J104" s="201"/>
    </row>
    <row r="105" spans="1:10" ht="16">
      <c r="A105" s="261"/>
      <c r="B105" s="247" t="s">
        <v>19</v>
      </c>
      <c r="C105" s="310">
        <f>OPTIMIZE!E66</f>
        <v>10000</v>
      </c>
      <c r="D105" s="306"/>
      <c r="E105" s="256"/>
      <c r="F105" s="222"/>
      <c r="G105" s="222"/>
      <c r="H105" s="222"/>
      <c r="I105" s="181"/>
      <c r="J105" s="201"/>
    </row>
    <row r="106" spans="1:10" ht="17" thickBot="1">
      <c r="A106" s="261"/>
      <c r="B106" s="247" t="s">
        <v>20</v>
      </c>
      <c r="C106" s="312">
        <f>OPTIMIZE!E69</f>
        <v>15200</v>
      </c>
      <c r="D106" s="304"/>
      <c r="E106" s="256"/>
      <c r="F106" s="222"/>
      <c r="G106" s="222"/>
      <c r="H106" s="222"/>
      <c r="I106" s="181"/>
      <c r="J106" s="201"/>
    </row>
    <row r="107" spans="1:10" ht="17" thickTop="1">
      <c r="A107" s="261"/>
      <c r="B107" s="247"/>
      <c r="C107" s="319" t="s">
        <v>11</v>
      </c>
      <c r="D107" s="197">
        <f>OPTIMIZE!E71</f>
        <v>40800</v>
      </c>
      <c r="E107" s="256"/>
      <c r="F107" s="222"/>
      <c r="G107" s="222"/>
      <c r="H107" s="222"/>
      <c r="I107" s="181"/>
      <c r="J107" s="201"/>
    </row>
    <row r="108" spans="1:10" ht="16">
      <c r="A108" s="160" t="str">
        <f>OPTIMIZE!A72</f>
        <v>5. EVENT MATERIALS</v>
      </c>
      <c r="B108" s="236"/>
      <c r="C108" s="179"/>
      <c r="D108" s="317"/>
      <c r="E108" s="255">
        <v>0</v>
      </c>
      <c r="F108" s="183">
        <v>0</v>
      </c>
      <c r="G108" s="183">
        <v>0</v>
      </c>
      <c r="H108" s="183">
        <v>0</v>
      </c>
      <c r="I108" s="181"/>
      <c r="J108" s="182">
        <f>E108-D113</f>
        <v>-10450</v>
      </c>
    </row>
    <row r="109" spans="1:10" ht="16">
      <c r="A109" s="260"/>
      <c r="B109" s="247" t="s">
        <v>21</v>
      </c>
      <c r="C109" s="310">
        <f>OPTIMIZE!E75</f>
        <v>2000</v>
      </c>
      <c r="D109" s="306"/>
      <c r="E109" s="256"/>
      <c r="F109" s="222"/>
      <c r="G109" s="222"/>
      <c r="H109" s="222"/>
      <c r="I109" s="181"/>
      <c r="J109" s="201"/>
    </row>
    <row r="110" spans="1:10" ht="16">
      <c r="A110" s="260"/>
      <c r="B110" s="247" t="s">
        <v>36</v>
      </c>
      <c r="C110" s="310">
        <f>OPTIMIZE!E78</f>
        <v>3600</v>
      </c>
      <c r="D110" s="306"/>
      <c r="E110" s="256"/>
      <c r="F110" s="222"/>
      <c r="G110" s="222"/>
      <c r="H110" s="222"/>
      <c r="I110" s="181"/>
      <c r="J110" s="201"/>
    </row>
    <row r="111" spans="1:10" ht="16">
      <c r="A111" s="261"/>
      <c r="B111" s="247" t="s">
        <v>22</v>
      </c>
      <c r="C111" s="310">
        <f>OPTIMIZE!E81</f>
        <v>500</v>
      </c>
      <c r="D111" s="306"/>
      <c r="E111" s="256"/>
      <c r="F111" s="222"/>
      <c r="G111" s="222"/>
      <c r="H111" s="222"/>
      <c r="I111" s="181"/>
      <c r="J111" s="201"/>
    </row>
    <row r="112" spans="1:10" ht="17" thickBot="1">
      <c r="A112" s="261"/>
      <c r="B112" s="247" t="s">
        <v>23</v>
      </c>
      <c r="C112" s="312">
        <f>OPTIMIZE!E86</f>
        <v>4350</v>
      </c>
      <c r="D112" s="304"/>
      <c r="E112" s="256"/>
      <c r="F112" s="222"/>
      <c r="G112" s="222"/>
      <c r="H112" s="222"/>
      <c r="I112" s="181"/>
      <c r="J112" s="201"/>
    </row>
    <row r="113" spans="1:10" ht="17" thickTop="1">
      <c r="A113" s="315"/>
      <c r="B113" s="247"/>
      <c r="C113" s="319" t="s">
        <v>11</v>
      </c>
      <c r="D113" s="197">
        <f>OPTIMIZE!E88</f>
        <v>10450</v>
      </c>
      <c r="E113" s="256"/>
      <c r="F113" s="222"/>
      <c r="G113" s="222"/>
      <c r="H113" s="222"/>
      <c r="I113" s="181"/>
      <c r="J113" s="269"/>
    </row>
    <row r="114" spans="1:10" ht="17" thickBot="1">
      <c r="A114" s="161" t="str">
        <f>OPTIMIZE!A89</f>
        <v>6. MEDIA &amp; CREATIVE</v>
      </c>
      <c r="B114" s="247"/>
      <c r="C114" s="179"/>
      <c r="D114" s="317"/>
      <c r="E114" s="252"/>
      <c r="F114" s="184"/>
      <c r="G114" s="184"/>
      <c r="H114" s="184"/>
      <c r="I114" s="181"/>
      <c r="J114" s="185"/>
    </row>
    <row r="115" spans="1:10" ht="17" thickTop="1">
      <c r="A115" s="260"/>
      <c r="B115" s="247" t="s">
        <v>24</v>
      </c>
      <c r="C115" s="253">
        <f>SUM(OPTIMIZE!E91:E92)</f>
        <v>27500</v>
      </c>
      <c r="D115" s="253"/>
      <c r="E115" s="256"/>
      <c r="F115" s="222"/>
      <c r="G115" s="222"/>
      <c r="H115" s="222"/>
      <c r="I115" s="181"/>
      <c r="J115" s="201"/>
    </row>
    <row r="116" spans="1:10" ht="16">
      <c r="A116" s="261"/>
      <c r="B116" s="271" t="s">
        <v>37</v>
      </c>
      <c r="C116" s="270">
        <f>OPTIMIZE!E94</f>
        <v>4000</v>
      </c>
      <c r="D116" s="270"/>
      <c r="E116" s="256"/>
      <c r="F116" s="222"/>
      <c r="G116" s="222"/>
      <c r="H116" s="222"/>
      <c r="I116" s="181"/>
      <c r="J116" s="201"/>
    </row>
    <row r="117" spans="1:10" ht="17" thickBot="1">
      <c r="A117" s="266"/>
      <c r="B117" s="271" t="s">
        <v>189</v>
      </c>
      <c r="C117" s="302">
        <f>OPTIMIZE!E97</f>
        <v>4000</v>
      </c>
      <c r="D117" s="302"/>
      <c r="E117" s="267"/>
      <c r="F117" s="268"/>
      <c r="G117" s="268"/>
      <c r="H117" s="268"/>
      <c r="I117" s="181"/>
      <c r="J117" s="269"/>
    </row>
    <row r="118" spans="1:10" ht="17" thickTop="1">
      <c r="A118" s="266"/>
      <c r="B118" s="271"/>
      <c r="C118" s="319" t="s">
        <v>11</v>
      </c>
      <c r="D118" s="318">
        <f>OPTIMIZE!E99</f>
        <v>35500</v>
      </c>
      <c r="E118" s="267"/>
      <c r="F118" s="268"/>
      <c r="G118" s="268"/>
      <c r="H118" s="268"/>
      <c r="I118" s="181"/>
      <c r="J118" s="269"/>
    </row>
    <row r="119" spans="1:10" ht="17" thickBot="1">
      <c r="A119" s="266"/>
      <c r="B119" s="271"/>
      <c r="C119" s="304"/>
      <c r="D119" s="304"/>
      <c r="E119" s="267"/>
      <c r="F119" s="268"/>
      <c r="G119" s="268"/>
      <c r="H119" s="268"/>
      <c r="I119" s="181"/>
      <c r="J119" s="269"/>
    </row>
    <row r="120" spans="1:10" ht="20" thickTop="1" thickBot="1">
      <c r="A120" s="262"/>
      <c r="B120" s="263"/>
      <c r="C120" s="335" t="s">
        <v>43</v>
      </c>
      <c r="D120" s="275">
        <f>SUM(D86+D95+D101+D107+D113+D118)</f>
        <v>456500</v>
      </c>
      <c r="E120" s="199">
        <f>SUM(E84:E114)</f>
        <v>0</v>
      </c>
      <c r="F120" s="186">
        <f>SUM(F84:F114)</f>
        <v>0</v>
      </c>
      <c r="G120" s="186">
        <f>SUM(G84:G114)</f>
        <v>0</v>
      </c>
      <c r="H120" s="186">
        <f>SUM(H84:H114)</f>
        <v>0</v>
      </c>
      <c r="I120" s="181"/>
      <c r="J120" s="187">
        <f>E120-D120</f>
        <v>-456500</v>
      </c>
    </row>
    <row r="121" spans="1:10" ht="17" thickBot="1">
      <c r="A121" s="162"/>
      <c r="B121" s="238"/>
      <c r="C121" s="274"/>
      <c r="D121" s="274"/>
      <c r="E121" s="273"/>
      <c r="F121" s="195"/>
      <c r="G121" s="195"/>
      <c r="H121" s="195"/>
      <c r="I121" s="181"/>
      <c r="J121" s="196"/>
    </row>
    <row r="122" spans="1:10" ht="18">
      <c r="A122" s="296" t="str">
        <f>'STAFF INFRASTRUCTURE'!A1</f>
        <v>STAFF INFRASTRUCTURE (ALL SHOWS)</v>
      </c>
      <c r="B122" s="297"/>
      <c r="C122" s="297"/>
      <c r="D122" s="297"/>
      <c r="E122" s="292"/>
      <c r="F122" s="292"/>
      <c r="G122" s="292"/>
      <c r="H122" s="293"/>
      <c r="J122" s="159"/>
    </row>
    <row r="123" spans="1:10" ht="16">
      <c r="A123" s="257" t="str">
        <f>'STAFF INFRASTRUCTURE'!A6</f>
        <v>1 STAFF LOGISTICS</v>
      </c>
      <c r="B123" s="258"/>
      <c r="C123" s="279">
        <f>'STAFF INFRASTRUCTURE'!E10</f>
        <v>57150</v>
      </c>
      <c r="D123" s="279">
        <f>'STAFF INFRASTRUCTURE'!F10</f>
        <v>0</v>
      </c>
      <c r="E123" s="194">
        <v>0</v>
      </c>
      <c r="F123" s="194">
        <v>0</v>
      </c>
      <c r="G123" s="194">
        <v>0</v>
      </c>
      <c r="H123" s="194">
        <v>0</v>
      </c>
      <c r="I123" s="181"/>
      <c r="J123" s="182">
        <f>E123-C123</f>
        <v>-57150</v>
      </c>
    </row>
    <row r="124" spans="1:10" ht="16">
      <c r="A124" s="160" t="str">
        <f>'STAFF INFRASTRUCTURE'!A11</f>
        <v>2 INSURANCE</v>
      </c>
      <c r="B124" s="239"/>
      <c r="C124" s="183">
        <f>'STAFF INFRASTRUCTURE'!E14</f>
        <v>4428</v>
      </c>
      <c r="D124" s="183">
        <f>'STAFF INFRASTRUCTURE'!F14</f>
        <v>0</v>
      </c>
      <c r="E124" s="194">
        <v>0</v>
      </c>
      <c r="F124" s="194">
        <v>0</v>
      </c>
      <c r="G124" s="194">
        <v>0</v>
      </c>
      <c r="H124" s="194">
        <v>0</v>
      </c>
      <c r="I124" s="181"/>
      <c r="J124" s="182">
        <f t="shared" ref="J124:J125" si="3">E124-C124</f>
        <v>-4428</v>
      </c>
    </row>
    <row r="125" spans="1:10" ht="16">
      <c r="A125" s="160" t="str">
        <f>'STAFF INFRASTRUCTURE'!A15</f>
        <v>3 OFFICE RECHARGES</v>
      </c>
      <c r="B125" s="339"/>
      <c r="C125" s="180">
        <f>'STAFF INFRASTRUCTURE'!E17</f>
        <v>2500</v>
      </c>
      <c r="D125" s="180">
        <f>'STAFF INFRASTRUCTURE'!F17</f>
        <v>0</v>
      </c>
      <c r="E125" s="194">
        <v>0</v>
      </c>
      <c r="F125" s="194">
        <v>0</v>
      </c>
      <c r="G125" s="194">
        <v>0</v>
      </c>
      <c r="H125" s="194">
        <v>0</v>
      </c>
      <c r="I125" s="181"/>
      <c r="J125" s="182">
        <f t="shared" si="3"/>
        <v>-2500</v>
      </c>
    </row>
    <row r="126" spans="1:10" ht="16">
      <c r="A126" s="160" t="str">
        <f>'STAFF INFRASTRUCTURE'!A18</f>
        <v>4 LICENSING</v>
      </c>
      <c r="B126" s="162"/>
      <c r="C126" s="183">
        <f>'STAFF INFRASTRUCTURE'!E20</f>
        <v>4428</v>
      </c>
      <c r="D126" s="183">
        <f>'STAFF INFRASTRUCTURE'!F20</f>
        <v>0</v>
      </c>
      <c r="E126" s="272"/>
      <c r="F126" s="272"/>
      <c r="G126" s="272"/>
      <c r="H126" s="272"/>
      <c r="I126" s="181"/>
      <c r="J126" s="250"/>
    </row>
    <row r="127" spans="1:10" ht="16">
      <c r="A127" s="160" t="str">
        <f>'STAFF INFRASTRUCTURE'!A21</f>
        <v>5 EMPLOYEE EXPENSES</v>
      </c>
      <c r="B127" s="162"/>
      <c r="C127" s="183">
        <f>'STAFF INFRASTRUCTURE'!E23</f>
        <v>1107</v>
      </c>
      <c r="D127" s="183">
        <f>'STAFF INFRASTRUCTURE'!F23</f>
        <v>0</v>
      </c>
      <c r="E127" s="272"/>
      <c r="F127" s="272"/>
      <c r="G127" s="272"/>
      <c r="H127" s="272"/>
      <c r="I127" s="181"/>
      <c r="J127" s="250"/>
    </row>
    <row r="128" spans="1:10" ht="17" thickBot="1">
      <c r="A128" s="160"/>
      <c r="B128" s="162"/>
      <c r="C128" s="195"/>
      <c r="D128" s="195"/>
      <c r="E128" s="273"/>
      <c r="F128" s="195"/>
      <c r="G128" s="195"/>
      <c r="H128" s="195"/>
      <c r="I128" s="181"/>
      <c r="J128" s="196"/>
    </row>
    <row r="129" spans="1:10" ht="20" thickTop="1" thickBot="1">
      <c r="A129" s="172"/>
      <c r="B129" s="280"/>
      <c r="C129" s="336" t="s">
        <v>44</v>
      </c>
      <c r="D129" s="281">
        <f>SUM(C123:C128)</f>
        <v>69613</v>
      </c>
      <c r="E129" s="197">
        <f t="shared" ref="E129:H129" si="4">SUM(E123:E128)</f>
        <v>0</v>
      </c>
      <c r="F129" s="197">
        <f t="shared" si="4"/>
        <v>0</v>
      </c>
      <c r="G129" s="197">
        <f t="shared" si="4"/>
        <v>0</v>
      </c>
      <c r="H129" s="197">
        <f t="shared" si="4"/>
        <v>0</v>
      </c>
      <c r="I129" s="181"/>
      <c r="J129" s="198">
        <f>E129-D129</f>
        <v>-69613</v>
      </c>
    </row>
    <row r="130" spans="1:10" ht="17" thickBot="1">
      <c r="A130" s="161"/>
      <c r="B130" s="237"/>
      <c r="C130" s="199"/>
      <c r="D130" s="199"/>
      <c r="E130" s="199"/>
      <c r="F130" s="199"/>
      <c r="G130" s="199"/>
      <c r="H130" s="199"/>
      <c r="I130" s="181"/>
      <c r="J130" s="187"/>
    </row>
    <row r="131" spans="1:10" ht="21">
      <c r="A131" s="163" t="str">
        <f>'PROJECT MANAGEMENT'!A1</f>
        <v>PROJECT MANAGEMENT (ALL SHOWS)</v>
      </c>
      <c r="B131" s="241"/>
      <c r="C131" s="188"/>
      <c r="D131" s="188"/>
      <c r="E131" s="188"/>
      <c r="F131" s="188"/>
      <c r="G131" s="188"/>
      <c r="H131" s="188"/>
      <c r="I131" s="181"/>
      <c r="J131" s="189"/>
    </row>
    <row r="132" spans="1:10" ht="17" thickBot="1">
      <c r="A132" s="165" t="s">
        <v>45</v>
      </c>
      <c r="B132" s="242"/>
      <c r="D132" s="190">
        <f>'PROJECT MANAGEMENT'!E40</f>
        <v>429285.54000000004</v>
      </c>
      <c r="E132" s="276">
        <f>'PROJECT MANAGEMENT'!F40</f>
        <v>0</v>
      </c>
      <c r="F132" s="190">
        <f>'PROJECT MANAGEMENT'!G40</f>
        <v>0</v>
      </c>
      <c r="G132" s="190">
        <f>'PROJECT MANAGEMENT'!H40</f>
        <v>0</v>
      </c>
      <c r="H132" s="190">
        <f>'PROJECT MANAGEMENT'!I40</f>
        <v>0</v>
      </c>
      <c r="I132" s="181"/>
      <c r="J132" s="191">
        <f>E132-D132</f>
        <v>-429285.54000000004</v>
      </c>
    </row>
    <row r="133" spans="1:10" ht="17" thickTop="1">
      <c r="A133" s="166"/>
      <c r="B133" s="243"/>
      <c r="C133" s="167"/>
      <c r="D133" s="167"/>
      <c r="E133" s="277"/>
      <c r="F133" s="167"/>
      <c r="G133" s="167"/>
      <c r="H133" s="167"/>
      <c r="I133" s="181"/>
      <c r="J133" s="168"/>
    </row>
    <row r="134" spans="1:10" ht="22" thickBot="1">
      <c r="A134" s="169"/>
      <c r="B134" s="244"/>
      <c r="C134" s="244" t="s">
        <v>46</v>
      </c>
      <c r="D134" s="338">
        <f>D132</f>
        <v>429285.54000000004</v>
      </c>
      <c r="E134" s="278">
        <f t="shared" ref="E134:H134" si="5">E132</f>
        <v>0</v>
      </c>
      <c r="F134" s="192">
        <f t="shared" si="5"/>
        <v>0</v>
      </c>
      <c r="G134" s="192">
        <f t="shared" si="5"/>
        <v>0</v>
      </c>
      <c r="H134" s="192">
        <f t="shared" si="5"/>
        <v>0</v>
      </c>
      <c r="I134" s="181"/>
      <c r="J134" s="193">
        <f>E134-D134</f>
        <v>-429285.54000000004</v>
      </c>
    </row>
    <row r="136" spans="1:10" ht="16"/>
    <row r="137" spans="1:10" ht="21">
      <c r="A137" s="322" t="s">
        <v>47</v>
      </c>
      <c r="B137" s="323"/>
      <c r="C137" s="323"/>
      <c r="D137" s="332"/>
      <c r="E137" s="298"/>
      <c r="F137" s="298"/>
      <c r="G137" s="298"/>
      <c r="H137" s="299"/>
      <c r="J137" s="164"/>
    </row>
    <row r="138" spans="1:10" ht="16">
      <c r="A138" s="324" t="s">
        <v>48</v>
      </c>
      <c r="B138" s="325"/>
      <c r="C138" s="325"/>
      <c r="D138" s="326">
        <f>D14</f>
        <v>11500</v>
      </c>
      <c r="E138" s="330" t="e">
        <f>#REF!</f>
        <v>#REF!</v>
      </c>
      <c r="F138" s="300" t="e">
        <f>#REF!</f>
        <v>#REF!</v>
      </c>
      <c r="G138" s="300" t="e">
        <f>#REF!</f>
        <v>#REF!</v>
      </c>
      <c r="H138" s="300" t="e">
        <f>#REF!</f>
        <v>#REF!</v>
      </c>
      <c r="I138" s="181"/>
      <c r="J138" s="208" t="e">
        <f t="shared" ref="J138:J144" si="6">E138-D138</f>
        <v>#REF!</v>
      </c>
    </row>
    <row r="139" spans="1:10" ht="16">
      <c r="A139" s="324" t="s">
        <v>49</v>
      </c>
      <c r="B139" s="325"/>
      <c r="C139" s="325"/>
      <c r="D139" s="326">
        <f>D44</f>
        <v>200830</v>
      </c>
      <c r="E139" s="330">
        <f>E134</f>
        <v>0</v>
      </c>
      <c r="F139" s="300">
        <f>F134</f>
        <v>0</v>
      </c>
      <c r="G139" s="300">
        <f>G134</f>
        <v>0</v>
      </c>
      <c r="H139" s="300">
        <f>H134</f>
        <v>0</v>
      </c>
      <c r="I139" s="181"/>
      <c r="J139" s="208">
        <f t="shared" si="6"/>
        <v>-200830</v>
      </c>
    </row>
    <row r="140" spans="1:10" ht="16">
      <c r="A140" s="324" t="s">
        <v>50</v>
      </c>
      <c r="B140" s="325"/>
      <c r="C140" s="325"/>
      <c r="D140" s="326">
        <f>D82</f>
        <v>412160</v>
      </c>
      <c r="E140" s="330">
        <f>E131</f>
        <v>0</v>
      </c>
      <c r="F140" s="300">
        <f>F131</f>
        <v>0</v>
      </c>
      <c r="G140" s="300">
        <f>G131</f>
        <v>0</v>
      </c>
      <c r="H140" s="300">
        <f>H131</f>
        <v>0</v>
      </c>
      <c r="I140" s="181"/>
      <c r="J140" s="208">
        <f t="shared" si="6"/>
        <v>-412160</v>
      </c>
    </row>
    <row r="141" spans="1:10" ht="16">
      <c r="A141" s="324" t="s">
        <v>51</v>
      </c>
      <c r="B141" s="325"/>
      <c r="C141" s="325"/>
      <c r="D141" s="326">
        <f>D120</f>
        <v>456500</v>
      </c>
      <c r="E141" s="330">
        <f>E136</f>
        <v>0</v>
      </c>
      <c r="F141" s="300">
        <f>F136</f>
        <v>0</v>
      </c>
      <c r="G141" s="300">
        <f>G136</f>
        <v>0</v>
      </c>
      <c r="H141" s="300">
        <f>H136</f>
        <v>0</v>
      </c>
      <c r="I141" s="181"/>
      <c r="J141" s="208">
        <f t="shared" si="6"/>
        <v>-456500</v>
      </c>
    </row>
    <row r="142" spans="1:10" ht="16">
      <c r="A142" s="324" t="s">
        <v>52</v>
      </c>
      <c r="B142" s="325"/>
      <c r="C142" s="325"/>
      <c r="D142" s="326">
        <f>D129</f>
        <v>69613</v>
      </c>
      <c r="E142" s="330">
        <f>E133</f>
        <v>0</v>
      </c>
      <c r="F142" s="300">
        <f>F133</f>
        <v>0</v>
      </c>
      <c r="G142" s="300">
        <f>G133</f>
        <v>0</v>
      </c>
      <c r="H142" s="300">
        <f>H133</f>
        <v>0</v>
      </c>
      <c r="I142" s="181"/>
      <c r="J142" s="208">
        <f t="shared" si="6"/>
        <v>-69613</v>
      </c>
    </row>
    <row r="143" spans="1:10" ht="16">
      <c r="A143" s="324" t="s">
        <v>53</v>
      </c>
      <c r="B143" s="325"/>
      <c r="C143" s="325"/>
      <c r="D143" s="326">
        <f>D134</f>
        <v>429285.54000000004</v>
      </c>
      <c r="E143" s="330" t="e">
        <f t="shared" ref="E143:H143" si="7">E138</f>
        <v>#REF!</v>
      </c>
      <c r="F143" s="300" t="e">
        <f t="shared" si="7"/>
        <v>#REF!</v>
      </c>
      <c r="G143" s="300" t="e">
        <f t="shared" si="7"/>
        <v>#REF!</v>
      </c>
      <c r="H143" s="300" t="e">
        <f t="shared" si="7"/>
        <v>#REF!</v>
      </c>
      <c r="I143" s="181"/>
      <c r="J143" s="208" t="e">
        <f t="shared" si="6"/>
        <v>#REF!</v>
      </c>
    </row>
    <row r="144" spans="1:10" ht="21" customHeight="1" thickBot="1">
      <c r="A144" s="327"/>
      <c r="B144" s="328"/>
      <c r="C144" s="328"/>
      <c r="D144" s="329"/>
      <c r="E144" s="331" t="e">
        <f>SUM(E138:E139)</f>
        <v>#REF!</v>
      </c>
      <c r="F144" s="301" t="e">
        <f>SUM(F138:F139)</f>
        <v>#REF!</v>
      </c>
      <c r="G144" s="301" t="e">
        <f>SUM(G138:G139)</f>
        <v>#REF!</v>
      </c>
      <c r="H144" s="301" t="e">
        <f>SUM(H138:H139)</f>
        <v>#REF!</v>
      </c>
      <c r="I144" s="181"/>
      <c r="J144" s="211" t="e">
        <f t="shared" si="6"/>
        <v>#REF!</v>
      </c>
    </row>
    <row r="146" spans="1:10" ht="15" hidden="1" customHeight="1" thickBot="1"/>
    <row r="147" spans="1:10" ht="18" hidden="1" customHeight="1">
      <c r="A147" s="283" t="str">
        <f>EXTRAS!A1</f>
        <v>EXTRAS</v>
      </c>
      <c r="B147" s="284"/>
      <c r="C147" s="284"/>
      <c r="D147" s="284"/>
      <c r="E147" s="284"/>
      <c r="F147" s="284"/>
      <c r="G147" s="284"/>
      <c r="H147" s="285"/>
      <c r="J147" s="164"/>
    </row>
    <row r="148" spans="1:10" ht="15" hidden="1" customHeight="1">
      <c r="A148" s="162" t="str">
        <f>EXTRAS!A6</f>
        <v>1. XXXXX</v>
      </c>
      <c r="B148" s="239"/>
      <c r="C148" s="183">
        <f>EXTRAS!E8</f>
        <v>0</v>
      </c>
      <c r="D148" s="183">
        <f>EXTRAS!F8</f>
        <v>0</v>
      </c>
      <c r="E148" s="212">
        <v>0</v>
      </c>
      <c r="F148" s="212">
        <v>0</v>
      </c>
      <c r="G148" s="212">
        <v>0</v>
      </c>
      <c r="H148" s="212">
        <v>0</v>
      </c>
      <c r="I148" s="170"/>
      <c r="J148" s="182">
        <f>E148-C148</f>
        <v>0</v>
      </c>
    </row>
    <row r="149" spans="1:10" ht="15" hidden="1" customHeight="1">
      <c r="A149" s="160" t="str">
        <f>EXTRAS!A9</f>
        <v>2. XXXXX</v>
      </c>
      <c r="B149" s="236"/>
      <c r="C149" s="183">
        <f>EXTRAS!E11</f>
        <v>0</v>
      </c>
      <c r="D149" s="183">
        <f>EXTRAS!F11</f>
        <v>0</v>
      </c>
      <c r="E149" s="212">
        <v>0</v>
      </c>
      <c r="F149" s="212">
        <v>0</v>
      </c>
      <c r="G149" s="212">
        <v>0</v>
      </c>
      <c r="H149" s="212">
        <v>0</v>
      </c>
      <c r="I149" s="170"/>
      <c r="J149" s="182">
        <f>E149-C149</f>
        <v>0</v>
      </c>
    </row>
    <row r="150" spans="1:10" ht="15" hidden="1" customHeight="1">
      <c r="A150" s="160" t="str">
        <f>EXTRAS!A12</f>
        <v>3. XXXXX</v>
      </c>
      <c r="B150" s="236"/>
      <c r="C150" s="183">
        <f>EXTRAS!E14</f>
        <v>0</v>
      </c>
      <c r="D150" s="183">
        <f>EXTRAS!F14</f>
        <v>0</v>
      </c>
      <c r="E150" s="213">
        <v>0</v>
      </c>
      <c r="F150" s="213">
        <v>0</v>
      </c>
      <c r="G150" s="213">
        <v>0</v>
      </c>
      <c r="H150" s="213">
        <v>0</v>
      </c>
      <c r="I150" s="170"/>
      <c r="J150" s="182">
        <f t="shared" ref="J150:J152" si="8">E150-C150</f>
        <v>0</v>
      </c>
    </row>
    <row r="151" spans="1:10" ht="15" hidden="1" customHeight="1">
      <c r="A151" s="160" t="str">
        <f>EXTRAS!A15</f>
        <v>4. XXXXX</v>
      </c>
      <c r="B151" s="236"/>
      <c r="C151" s="183">
        <f>EXTRAS!E17</f>
        <v>0</v>
      </c>
      <c r="D151" s="183">
        <f>EXTRAS!F17</f>
        <v>0</v>
      </c>
      <c r="E151" s="214">
        <v>0</v>
      </c>
      <c r="F151" s="214">
        <v>0</v>
      </c>
      <c r="G151" s="214">
        <v>0</v>
      </c>
      <c r="H151" s="214">
        <v>0</v>
      </c>
      <c r="I151" s="170"/>
      <c r="J151" s="182">
        <f t="shared" si="8"/>
        <v>0</v>
      </c>
    </row>
    <row r="152" spans="1:10" ht="15" hidden="1" customHeight="1">
      <c r="A152" s="171" t="str">
        <f>EXTRAS!A18</f>
        <v>5. XXXXX</v>
      </c>
      <c r="B152" s="240"/>
      <c r="C152" s="183">
        <f>EXTRAS!E20</f>
        <v>0</v>
      </c>
      <c r="D152" s="183">
        <f>EXTRAS!F20</f>
        <v>0</v>
      </c>
      <c r="E152" s="214">
        <v>0</v>
      </c>
      <c r="F152" s="214">
        <v>0</v>
      </c>
      <c r="G152" s="214">
        <v>0</v>
      </c>
      <c r="H152" s="214">
        <v>0</v>
      </c>
      <c r="I152" s="170"/>
      <c r="J152" s="182">
        <f t="shared" si="8"/>
        <v>0</v>
      </c>
    </row>
    <row r="153" spans="1:10" ht="20.25" hidden="1" customHeight="1" thickBot="1">
      <c r="A153" s="172"/>
      <c r="B153" s="245"/>
      <c r="C153" s="215">
        <f>SUM(C148:C152)</f>
        <v>0</v>
      </c>
      <c r="D153" s="215">
        <f>SUM(D148:D152)</f>
        <v>0</v>
      </c>
      <c r="E153" s="216">
        <f>SUM(E148:E152)</f>
        <v>0</v>
      </c>
      <c r="F153" s="216">
        <f t="shared" ref="F153:H153" si="9">SUM(F148:F152)</f>
        <v>0</v>
      </c>
      <c r="G153" s="216">
        <f t="shared" si="9"/>
        <v>0</v>
      </c>
      <c r="H153" s="216">
        <f t="shared" si="9"/>
        <v>0</v>
      </c>
      <c r="I153" s="173"/>
      <c r="J153" s="211">
        <f>E153-C153</f>
        <v>0</v>
      </c>
    </row>
    <row r="154" spans="1:10" ht="15" hidden="1" customHeight="1"/>
    <row r="155" spans="1:10" ht="15" hidden="1" customHeight="1"/>
    <row r="156" spans="1:10" ht="15.75" hidden="1" customHeight="1">
      <c r="A156" s="174" t="s">
        <v>54</v>
      </c>
      <c r="B156" s="174"/>
      <c r="C156" s="175"/>
      <c r="D156" s="175"/>
    </row>
    <row r="157" spans="1:10" ht="15" hidden="1" customHeight="1">
      <c r="A157" s="176"/>
      <c r="B157" s="176"/>
      <c r="C157" s="177"/>
      <c r="D157" s="177"/>
      <c r="E157" s="178"/>
      <c r="F157" s="178"/>
      <c r="G157" s="178"/>
      <c r="H157" s="178"/>
      <c r="J157" s="178"/>
    </row>
    <row r="158" spans="1:10" ht="15" hidden="1" customHeight="1">
      <c r="A158" s="179"/>
      <c r="B158" s="179"/>
      <c r="C158" s="179"/>
      <c r="D158" s="179"/>
    </row>
    <row r="159" spans="1:10" ht="15" hidden="1" customHeight="1">
      <c r="A159" s="179"/>
      <c r="B159" s="179"/>
      <c r="C159" s="179"/>
      <c r="D159" s="179"/>
    </row>
    <row r="160" spans="1:10" ht="15" hidden="1" customHeight="1">
      <c r="A160" s="179"/>
      <c r="B160" s="179"/>
      <c r="C160" s="179"/>
      <c r="D160" s="179"/>
    </row>
    <row r="161" spans="1:4" ht="15" hidden="1" customHeight="1">
      <c r="A161" s="179"/>
      <c r="B161" s="179"/>
      <c r="C161" s="179"/>
      <c r="D161" s="179"/>
    </row>
    <row r="162" spans="1:4" ht="15" hidden="1" customHeight="1"/>
  </sheetData>
  <phoneticPr fontId="6" type="noConversion"/>
  <pageMargins left="0.7" right="0.7" top="0.75" bottom="0.75" header="0.3" footer="0.3"/>
  <pageSetup paperSize="9" scale="42" orientation="landscape" horizontalDpi="0" verticalDpi="0"/>
  <rowBreaks count="2" manualBreakCount="2">
    <brk id="160" max="16383" man="1"/>
    <brk id="161" max="16383" man="1"/>
  </rowBreaks>
  <colBreaks count="1" manualBreakCount="1">
    <brk id="8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15"/>
  <sheetViews>
    <sheetView showRuler="0" zoomScale="130" zoomScaleNormal="130" zoomScalePageLayoutView="125" workbookViewId="0">
      <pane ySplit="5" topLeftCell="A6" activePane="bottomLeft" state="frozen"/>
      <selection sqref="A1:XFD1048576"/>
      <selection pane="bottomLeft" activeCell="A20" sqref="A20:XFD22"/>
    </sheetView>
  </sheetViews>
  <sheetFormatPr baseColWidth="10" defaultColWidth="16.6640625" defaultRowHeight="16" customHeight="1"/>
  <cols>
    <col min="1" max="1" width="29" style="9" bestFit="1" customWidth="1"/>
    <col min="2" max="2" width="29.1640625" style="9" customWidth="1"/>
    <col min="3" max="3" width="6.83203125" style="28" customWidth="1"/>
    <col min="4" max="4" width="9.33203125" style="29" customWidth="1"/>
    <col min="5" max="5" width="16.33203125" style="41" customWidth="1"/>
    <col min="6" max="6" width="66.6640625" style="17" customWidth="1"/>
    <col min="7" max="9" width="16.6640625" style="17" customWidth="1"/>
    <col min="10" max="20" width="16.6640625" style="20" customWidth="1"/>
    <col min="21" max="16384" width="16.6640625" style="21"/>
  </cols>
  <sheetData>
    <row r="1" spans="1:26" ht="16" customHeight="1">
      <c r="A1" s="1" t="s">
        <v>55</v>
      </c>
      <c r="B1" s="1"/>
      <c r="C1" s="84"/>
      <c r="D1" s="41"/>
      <c r="U1" s="20"/>
      <c r="V1" s="20"/>
      <c r="W1" s="20"/>
      <c r="X1" s="20"/>
      <c r="Y1" s="20"/>
      <c r="Z1" s="20"/>
    </row>
    <row r="2" spans="1:26" ht="16" customHeight="1">
      <c r="A2" s="2"/>
      <c r="B2" s="2"/>
      <c r="C2" s="84"/>
      <c r="D2" s="41"/>
    </row>
    <row r="3" spans="1:26" ht="16" customHeight="1">
      <c r="A3" s="2"/>
      <c r="B3" s="2"/>
      <c r="C3" s="84"/>
      <c r="D3" s="41"/>
    </row>
    <row r="4" spans="1:26" ht="16" customHeight="1">
      <c r="A4" s="2"/>
      <c r="B4" s="2"/>
      <c r="C4" s="84"/>
      <c r="D4" s="41"/>
    </row>
    <row r="5" spans="1:26" ht="16" customHeight="1">
      <c r="A5" s="85" t="s">
        <v>56</v>
      </c>
      <c r="B5" s="85" t="s">
        <v>57</v>
      </c>
      <c r="C5" s="86" t="s">
        <v>58</v>
      </c>
      <c r="D5" s="16" t="s">
        <v>59</v>
      </c>
      <c r="E5" s="16" t="s">
        <v>60</v>
      </c>
    </row>
    <row r="6" spans="1:26" s="60" customFormat="1" ht="16" customHeight="1">
      <c r="A6" s="27" t="s">
        <v>61</v>
      </c>
      <c r="B6" s="27"/>
      <c r="C6" s="84"/>
      <c r="D6" s="41"/>
      <c r="E6" s="41"/>
      <c r="F6" s="5"/>
      <c r="G6" s="5"/>
      <c r="H6" s="5"/>
      <c r="I6" s="5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6" s="60" customFormat="1" ht="16" customHeight="1">
      <c r="A7" s="2"/>
      <c r="B7" s="9" t="s">
        <v>62</v>
      </c>
      <c r="C7" s="28">
        <v>1</v>
      </c>
      <c r="D7" s="29">
        <v>5000</v>
      </c>
      <c r="E7" s="29">
        <f>SUM(C7*D7)</f>
        <v>5000</v>
      </c>
      <c r="F7" s="5"/>
      <c r="G7" s="5"/>
      <c r="H7" s="5"/>
      <c r="I7" s="5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6" s="60" customFormat="1" ht="16" customHeight="1">
      <c r="A8" s="2"/>
      <c r="B8" s="9" t="s">
        <v>63</v>
      </c>
      <c r="C8" s="28">
        <v>1</v>
      </c>
      <c r="D8" s="29">
        <v>1000</v>
      </c>
      <c r="E8" s="29">
        <f t="shared" ref="E8" si="0">SUM(C8*D8)</f>
        <v>1000</v>
      </c>
      <c r="F8" s="5"/>
      <c r="G8" s="5"/>
      <c r="H8" s="5"/>
      <c r="I8" s="5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6" ht="16" customHeight="1">
      <c r="E9" s="29"/>
    </row>
    <row r="10" spans="1:26" ht="16" customHeight="1" thickBot="1">
      <c r="A10" s="89"/>
      <c r="B10" s="89"/>
      <c r="C10" s="87"/>
      <c r="D10" s="88"/>
      <c r="E10" s="90">
        <f>SUM(E7:E9)</f>
        <v>6000</v>
      </c>
    </row>
    <row r="11" spans="1:26" s="60" customFormat="1" ht="16" customHeight="1">
      <c r="A11" s="2" t="s">
        <v>64</v>
      </c>
      <c r="B11" s="2"/>
      <c r="C11" s="84"/>
      <c r="D11" s="41"/>
      <c r="E11" s="41"/>
      <c r="F11" s="17"/>
      <c r="G11" s="17"/>
      <c r="H11" s="17"/>
      <c r="I11" s="17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1:26" s="60" customFormat="1" ht="16" customHeight="1">
      <c r="A12" s="2"/>
      <c r="C12" s="28"/>
      <c r="D12" s="29"/>
      <c r="E12" s="29"/>
      <c r="F12" s="17"/>
      <c r="G12" s="17"/>
      <c r="H12" s="17"/>
      <c r="I12" s="17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6" s="60" customFormat="1" ht="16" customHeight="1">
      <c r="A13" s="2"/>
      <c r="B13" s="9" t="s">
        <v>62</v>
      </c>
      <c r="C13" s="28">
        <v>1</v>
      </c>
      <c r="D13" s="29">
        <v>3500</v>
      </c>
      <c r="E13" s="29">
        <f>SUM(C13*D13)</f>
        <v>3500</v>
      </c>
      <c r="F13" s="5"/>
      <c r="G13" s="5"/>
      <c r="H13" s="5"/>
      <c r="I13" s="5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6" s="60" customFormat="1" ht="16" customHeight="1">
      <c r="A14" s="2"/>
      <c r="B14" s="9" t="s">
        <v>63</v>
      </c>
      <c r="C14" s="28">
        <v>1</v>
      </c>
      <c r="D14" s="29">
        <v>2000</v>
      </c>
      <c r="E14" s="29">
        <f t="shared" ref="E14" si="1">SUM(C14*D14)</f>
        <v>2000</v>
      </c>
      <c r="F14" s="5"/>
      <c r="G14" s="5"/>
      <c r="H14" s="5"/>
      <c r="I14" s="5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6" ht="16" customHeight="1" thickBot="1">
      <c r="A15" s="89"/>
      <c r="B15" s="89"/>
      <c r="C15" s="87"/>
      <c r="D15" s="88"/>
      <c r="E15" s="90">
        <f>SUM(E13:E14)</f>
        <v>5500</v>
      </c>
    </row>
    <row r="16" spans="1:26" s="60" customFormat="1" ht="16" customHeight="1">
      <c r="A16" s="2" t="s">
        <v>65</v>
      </c>
      <c r="B16" s="2"/>
      <c r="C16" s="84"/>
      <c r="D16" s="41"/>
      <c r="E16" s="41"/>
      <c r="F16" s="17"/>
      <c r="G16" s="17"/>
      <c r="H16" s="17"/>
      <c r="I16" s="17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s="60" customFormat="1" ht="16" customHeight="1">
      <c r="A17" s="2"/>
      <c r="C17" s="28"/>
      <c r="D17" s="29"/>
      <c r="E17" s="29"/>
      <c r="F17" s="17"/>
      <c r="G17" s="17"/>
      <c r="H17" s="17"/>
      <c r="I17" s="17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s="60" customFormat="1" ht="16" customHeight="1">
      <c r="A18" s="2"/>
      <c r="B18" s="9" t="s">
        <v>66</v>
      </c>
      <c r="C18" s="28">
        <v>0</v>
      </c>
      <c r="D18" s="29">
        <v>0</v>
      </c>
      <c r="E18" s="29">
        <f>SUM(C18*D18)</f>
        <v>0</v>
      </c>
      <c r="F18" s="5"/>
      <c r="G18" s="5"/>
      <c r="H18" s="5"/>
      <c r="I18" s="5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20" s="60" customFormat="1" ht="16" customHeight="1">
      <c r="A19" s="2"/>
      <c r="B19" s="9" t="s">
        <v>67</v>
      </c>
      <c r="C19" s="28">
        <v>0</v>
      </c>
      <c r="D19" s="29">
        <v>0</v>
      </c>
      <c r="E19" s="29">
        <f t="shared" ref="E19" si="2">SUM(C19*D19)</f>
        <v>0</v>
      </c>
      <c r="F19" s="5"/>
      <c r="G19" s="5"/>
      <c r="H19" s="5"/>
      <c r="I19" s="5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 ht="16" customHeight="1" thickBot="1">
      <c r="A20" s="89"/>
      <c r="B20" s="89"/>
      <c r="C20" s="87"/>
      <c r="D20" s="88"/>
      <c r="E20" s="90">
        <f>SUM(E18:E19)</f>
        <v>0</v>
      </c>
    </row>
    <row r="21" spans="1:20" ht="16" customHeight="1" thickBot="1">
      <c r="A21" s="135"/>
      <c r="B21" s="135"/>
      <c r="C21" s="136"/>
      <c r="D21" s="137"/>
      <c r="E21" s="137"/>
      <c r="R21" s="21"/>
      <c r="S21" s="21"/>
      <c r="T21" s="21"/>
    </row>
    <row r="22" spans="1:20" s="96" customFormat="1" ht="16" customHeight="1" thickBot="1">
      <c r="A22" s="93" t="s">
        <v>68</v>
      </c>
      <c r="B22" s="93"/>
      <c r="C22" s="94"/>
      <c r="D22" s="95"/>
      <c r="E22" s="95">
        <f>E15+E10</f>
        <v>11500</v>
      </c>
    </row>
    <row r="23" spans="1:20" s="99" customFormat="1" ht="16" customHeight="1">
      <c r="A23" s="8"/>
      <c r="B23" s="8"/>
      <c r="C23" s="28"/>
      <c r="D23" s="29"/>
      <c r="E23" s="29"/>
      <c r="F23" s="97"/>
      <c r="G23" s="97"/>
      <c r="H23" s="97"/>
      <c r="I23" s="97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</row>
    <row r="24" spans="1:20" s="20" customFormat="1" ht="16" customHeight="1">
      <c r="A24" s="8"/>
      <c r="B24" s="8"/>
      <c r="C24" s="28"/>
      <c r="D24" s="29"/>
      <c r="E24" s="29"/>
      <c r="F24" s="17"/>
      <c r="G24" s="17"/>
      <c r="H24" s="17"/>
      <c r="I24" s="17"/>
    </row>
    <row r="25" spans="1:20" ht="16" customHeight="1">
      <c r="A25" s="8"/>
      <c r="B25" s="8"/>
      <c r="E25" s="29"/>
      <c r="R25" s="21"/>
      <c r="S25" s="21"/>
      <c r="T25" s="21"/>
    </row>
    <row r="26" spans="1:20" ht="16" customHeight="1">
      <c r="A26" s="8"/>
      <c r="B26" s="100"/>
      <c r="E26" s="29"/>
    </row>
    <row r="27" spans="1:20" ht="16" customHeight="1">
      <c r="A27" s="8"/>
      <c r="E27" s="29"/>
    </row>
    <row r="28" spans="1:20" ht="16" customHeight="1">
      <c r="A28" s="8"/>
      <c r="B28" s="100"/>
      <c r="E28" s="29"/>
    </row>
    <row r="29" spans="1:20" ht="16" customHeight="1">
      <c r="A29" s="8"/>
      <c r="B29" s="100"/>
      <c r="E29" s="29"/>
    </row>
    <row r="30" spans="1:20" ht="16" customHeight="1">
      <c r="A30" s="8"/>
      <c r="B30" s="100"/>
      <c r="E30" s="29"/>
    </row>
    <row r="31" spans="1:20" ht="16" customHeight="1">
      <c r="A31" s="8"/>
      <c r="B31" s="100"/>
      <c r="E31" s="29"/>
    </row>
    <row r="32" spans="1:20" ht="16" customHeight="1">
      <c r="A32" s="8"/>
      <c r="B32" s="100"/>
      <c r="E32" s="29"/>
    </row>
    <row r="33" spans="1:26" ht="16" customHeight="1">
      <c r="A33" s="8"/>
      <c r="B33" s="8"/>
      <c r="E33" s="29"/>
    </row>
    <row r="34" spans="1:26" s="17" customFormat="1" ht="16" customHeight="1">
      <c r="A34" s="8"/>
      <c r="B34" s="8"/>
      <c r="C34" s="28"/>
      <c r="D34" s="29"/>
      <c r="E34" s="29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1"/>
      <c r="V34" s="21"/>
      <c r="W34" s="21"/>
      <c r="X34" s="21"/>
      <c r="Y34" s="21"/>
      <c r="Z34" s="21"/>
    </row>
    <row r="35" spans="1:26" s="17" customFormat="1" ht="16" customHeight="1">
      <c r="A35" s="8"/>
      <c r="B35" s="8"/>
      <c r="C35" s="28"/>
      <c r="D35" s="29"/>
      <c r="E35" s="29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1"/>
      <c r="V35" s="21"/>
      <c r="W35" s="21"/>
      <c r="X35" s="21"/>
      <c r="Y35" s="21"/>
      <c r="Z35" s="21"/>
    </row>
    <row r="36" spans="1:26" s="17" customFormat="1" ht="16" customHeight="1">
      <c r="A36" s="8"/>
      <c r="B36" s="8"/>
      <c r="C36" s="28"/>
      <c r="D36" s="29"/>
      <c r="E36" s="29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1"/>
      <c r="V36" s="21"/>
      <c r="W36" s="21"/>
      <c r="X36" s="21"/>
      <c r="Y36" s="21"/>
      <c r="Z36" s="21"/>
    </row>
    <row r="37" spans="1:26" s="17" customFormat="1" ht="16" customHeight="1">
      <c r="A37" s="8"/>
      <c r="B37" s="8"/>
      <c r="C37" s="28"/>
      <c r="D37" s="29"/>
      <c r="E37" s="29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1"/>
      <c r="V37" s="21"/>
      <c r="W37" s="21"/>
      <c r="X37" s="21"/>
      <c r="Y37" s="21"/>
      <c r="Z37" s="21"/>
    </row>
    <row r="38" spans="1:26" s="17" customFormat="1" ht="16" customHeight="1">
      <c r="A38" s="8"/>
      <c r="B38" s="8"/>
      <c r="C38" s="28"/>
      <c r="D38" s="29"/>
      <c r="E38" s="29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1"/>
      <c r="V38" s="21"/>
      <c r="W38" s="21"/>
      <c r="X38" s="21"/>
      <c r="Y38" s="21"/>
      <c r="Z38" s="21"/>
    </row>
    <row r="39" spans="1:26" s="17" customFormat="1" ht="16" customHeight="1">
      <c r="A39" s="8"/>
      <c r="B39" s="8"/>
      <c r="C39" s="28"/>
      <c r="D39" s="29"/>
      <c r="E39" s="29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1"/>
      <c r="V39" s="21"/>
      <c r="W39" s="21"/>
      <c r="X39" s="21"/>
      <c r="Y39" s="21"/>
      <c r="Z39" s="21"/>
    </row>
    <row r="40" spans="1:26" s="17" customFormat="1" ht="16" customHeight="1">
      <c r="A40" s="8"/>
      <c r="B40" s="8"/>
      <c r="C40" s="28"/>
      <c r="D40" s="29"/>
      <c r="E40" s="29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1"/>
      <c r="V40" s="21"/>
      <c r="W40" s="21"/>
      <c r="X40" s="21"/>
      <c r="Y40" s="21"/>
      <c r="Z40" s="21"/>
    </row>
    <row r="41" spans="1:26" s="17" customFormat="1" ht="16" customHeight="1">
      <c r="A41" s="8"/>
      <c r="B41" s="8"/>
      <c r="C41" s="28"/>
      <c r="D41" s="29"/>
      <c r="E41" s="29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1"/>
      <c r="V41" s="21"/>
      <c r="W41" s="21"/>
      <c r="X41" s="21"/>
      <c r="Y41" s="21"/>
      <c r="Z41" s="21"/>
    </row>
    <row r="42" spans="1:26" s="17" customFormat="1" ht="16" customHeight="1">
      <c r="A42" s="8"/>
      <c r="B42" s="8"/>
      <c r="C42" s="28"/>
      <c r="D42" s="29"/>
      <c r="E42" s="29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1"/>
      <c r="V42" s="21"/>
      <c r="W42" s="21"/>
      <c r="X42" s="21"/>
      <c r="Y42" s="21"/>
      <c r="Z42" s="21"/>
    </row>
    <row r="43" spans="1:26" s="17" customFormat="1" ht="16" customHeight="1">
      <c r="A43" s="8"/>
      <c r="B43" s="8"/>
      <c r="C43" s="28"/>
      <c r="D43" s="29"/>
      <c r="E43" s="29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1"/>
      <c r="V43" s="21"/>
      <c r="W43" s="21"/>
      <c r="X43" s="21"/>
      <c r="Y43" s="21"/>
      <c r="Z43" s="21"/>
    </row>
    <row r="44" spans="1:26" s="17" customFormat="1" ht="16" customHeight="1">
      <c r="A44" s="8"/>
      <c r="B44" s="8"/>
      <c r="C44" s="28"/>
      <c r="D44" s="29"/>
      <c r="E44" s="29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1"/>
      <c r="V44" s="21"/>
      <c r="W44" s="21"/>
      <c r="X44" s="21"/>
      <c r="Y44" s="21"/>
      <c r="Z44" s="21"/>
    </row>
    <row r="45" spans="1:26" s="17" customFormat="1" ht="16" customHeight="1">
      <c r="A45" s="8"/>
      <c r="B45" s="8"/>
      <c r="C45" s="28"/>
      <c r="D45" s="29"/>
      <c r="E45" s="29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1"/>
      <c r="V45" s="21"/>
      <c r="W45" s="21"/>
      <c r="X45" s="21"/>
      <c r="Y45" s="21"/>
      <c r="Z45" s="21"/>
    </row>
    <row r="46" spans="1:26" s="17" customFormat="1" ht="16" customHeight="1">
      <c r="A46" s="8"/>
      <c r="B46" s="8"/>
      <c r="C46" s="28"/>
      <c r="D46" s="29"/>
      <c r="E46" s="29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1"/>
      <c r="V46" s="21"/>
      <c r="W46" s="21"/>
      <c r="X46" s="21"/>
      <c r="Y46" s="21"/>
      <c r="Z46" s="21"/>
    </row>
    <row r="47" spans="1:26" s="17" customFormat="1" ht="16" customHeight="1">
      <c r="A47" s="8"/>
      <c r="B47" s="8"/>
      <c r="C47" s="28"/>
      <c r="D47" s="29"/>
      <c r="E47" s="29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1"/>
      <c r="V47" s="21"/>
      <c r="W47" s="21"/>
      <c r="X47" s="21"/>
      <c r="Y47" s="21"/>
      <c r="Z47" s="21"/>
    </row>
    <row r="48" spans="1:26" s="17" customFormat="1" ht="16" customHeight="1">
      <c r="A48" s="8"/>
      <c r="B48" s="8"/>
      <c r="C48" s="28"/>
      <c r="D48" s="29"/>
      <c r="E48" s="29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1"/>
      <c r="V48" s="21"/>
      <c r="W48" s="21"/>
      <c r="X48" s="21"/>
      <c r="Y48" s="21"/>
      <c r="Z48" s="21"/>
    </row>
    <row r="49" spans="1:26" s="17" customFormat="1" ht="16" customHeight="1">
      <c r="A49" s="8"/>
      <c r="B49" s="8"/>
      <c r="C49" s="28"/>
      <c r="D49" s="29"/>
      <c r="E49" s="29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1"/>
      <c r="V49" s="21"/>
      <c r="W49" s="21"/>
      <c r="X49" s="21"/>
      <c r="Y49" s="21"/>
      <c r="Z49" s="21"/>
    </row>
    <row r="50" spans="1:26" s="17" customFormat="1" ht="16" customHeight="1">
      <c r="A50" s="8"/>
      <c r="B50" s="8"/>
      <c r="C50" s="28"/>
      <c r="D50" s="29"/>
      <c r="E50" s="29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1"/>
      <c r="V50" s="21"/>
      <c r="W50" s="21"/>
      <c r="X50" s="21"/>
      <c r="Y50" s="21"/>
      <c r="Z50" s="21"/>
    </row>
    <row r="51" spans="1:26" s="17" customFormat="1" ht="16" customHeight="1">
      <c r="A51" s="8"/>
      <c r="B51" s="8"/>
      <c r="C51" s="28"/>
      <c r="D51" s="29"/>
      <c r="E51" s="29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1"/>
      <c r="V51" s="21"/>
      <c r="W51" s="21"/>
      <c r="X51" s="21"/>
      <c r="Y51" s="21"/>
      <c r="Z51" s="21"/>
    </row>
    <row r="52" spans="1:26" s="17" customFormat="1" ht="16" customHeight="1">
      <c r="A52" s="8"/>
      <c r="B52" s="8"/>
      <c r="C52" s="28"/>
      <c r="D52" s="29"/>
      <c r="E52" s="29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1"/>
      <c r="V52" s="21"/>
      <c r="W52" s="21"/>
      <c r="X52" s="21"/>
      <c r="Y52" s="21"/>
      <c r="Z52" s="21"/>
    </row>
    <row r="53" spans="1:26" s="17" customFormat="1" ht="16" customHeight="1">
      <c r="A53" s="8"/>
      <c r="B53" s="8"/>
      <c r="C53" s="28"/>
      <c r="D53" s="29"/>
      <c r="E53" s="29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1"/>
      <c r="V53" s="21"/>
      <c r="W53" s="21"/>
      <c r="X53" s="21"/>
      <c r="Y53" s="21"/>
      <c r="Z53" s="21"/>
    </row>
    <row r="54" spans="1:26" s="17" customFormat="1" ht="16" customHeight="1">
      <c r="A54" s="8"/>
      <c r="B54" s="8"/>
      <c r="C54" s="28"/>
      <c r="D54" s="29"/>
      <c r="E54" s="29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1"/>
      <c r="V54" s="21"/>
      <c r="W54" s="21"/>
      <c r="X54" s="21"/>
      <c r="Y54" s="21"/>
      <c r="Z54" s="21"/>
    </row>
    <row r="55" spans="1:26" s="17" customFormat="1" ht="16" customHeight="1">
      <c r="A55" s="8"/>
      <c r="B55" s="8"/>
      <c r="C55" s="28"/>
      <c r="D55" s="29"/>
      <c r="E55" s="29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1"/>
      <c r="V55" s="21"/>
      <c r="W55" s="21"/>
      <c r="X55" s="21"/>
      <c r="Y55" s="21"/>
      <c r="Z55" s="21"/>
    </row>
    <row r="56" spans="1:26" s="17" customFormat="1" ht="16" customHeight="1">
      <c r="A56" s="8"/>
      <c r="B56" s="8"/>
      <c r="C56" s="28"/>
      <c r="D56" s="29"/>
      <c r="E56" s="29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1"/>
      <c r="V56" s="21"/>
      <c r="W56" s="21"/>
      <c r="X56" s="21"/>
      <c r="Y56" s="21"/>
      <c r="Z56" s="21"/>
    </row>
    <row r="57" spans="1:26" s="17" customFormat="1" ht="16" customHeight="1">
      <c r="A57" s="8"/>
      <c r="B57" s="8"/>
      <c r="C57" s="28"/>
      <c r="D57" s="29"/>
      <c r="E57" s="29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1"/>
      <c r="V57" s="21"/>
      <c r="W57" s="21"/>
      <c r="X57" s="21"/>
      <c r="Y57" s="21"/>
      <c r="Z57" s="21"/>
    </row>
    <row r="58" spans="1:26" s="17" customFormat="1" ht="16" customHeight="1">
      <c r="A58" s="8"/>
      <c r="B58" s="8"/>
      <c r="C58" s="28"/>
      <c r="D58" s="29"/>
      <c r="E58" s="29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1"/>
      <c r="V58" s="21"/>
      <c r="W58" s="21"/>
      <c r="X58" s="21"/>
      <c r="Y58" s="21"/>
      <c r="Z58" s="21"/>
    </row>
    <row r="59" spans="1:26" s="17" customFormat="1" ht="16" customHeight="1">
      <c r="A59" s="8"/>
      <c r="B59" s="8"/>
      <c r="C59" s="28"/>
      <c r="D59" s="29"/>
      <c r="E59" s="29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1"/>
      <c r="V59" s="21"/>
      <c r="W59" s="21"/>
      <c r="X59" s="21"/>
      <c r="Y59" s="21"/>
      <c r="Z59" s="21"/>
    </row>
    <row r="60" spans="1:26" s="17" customFormat="1" ht="16" customHeight="1">
      <c r="A60" s="8"/>
      <c r="B60" s="8"/>
      <c r="C60" s="28"/>
      <c r="D60" s="29"/>
      <c r="E60" s="29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1"/>
      <c r="V60" s="21"/>
      <c r="W60" s="21"/>
      <c r="X60" s="21"/>
      <c r="Y60" s="21"/>
      <c r="Z60" s="21"/>
    </row>
    <row r="61" spans="1:26" s="17" customFormat="1" ht="16" customHeight="1">
      <c r="A61" s="8"/>
      <c r="B61" s="8"/>
      <c r="C61" s="28"/>
      <c r="D61" s="29"/>
      <c r="E61" s="29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1"/>
      <c r="V61" s="21"/>
      <c r="W61" s="21"/>
      <c r="X61" s="21"/>
      <c r="Y61" s="21"/>
      <c r="Z61" s="21"/>
    </row>
    <row r="62" spans="1:26" s="17" customFormat="1" ht="16" customHeight="1">
      <c r="A62" s="8"/>
      <c r="B62" s="8"/>
      <c r="C62" s="28"/>
      <c r="D62" s="29"/>
      <c r="E62" s="29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1"/>
      <c r="V62" s="21"/>
      <c r="W62" s="21"/>
      <c r="X62" s="21"/>
      <c r="Y62" s="21"/>
      <c r="Z62" s="21"/>
    </row>
    <row r="63" spans="1:26" s="17" customFormat="1" ht="16" customHeight="1">
      <c r="A63" s="8"/>
      <c r="B63" s="8"/>
      <c r="C63" s="28"/>
      <c r="D63" s="29"/>
      <c r="E63" s="29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1"/>
      <c r="V63" s="21"/>
      <c r="W63" s="21"/>
      <c r="X63" s="21"/>
      <c r="Y63" s="21"/>
      <c r="Z63" s="21"/>
    </row>
    <row r="64" spans="1:26" s="17" customFormat="1" ht="16" customHeight="1">
      <c r="A64" s="8"/>
      <c r="B64" s="8"/>
      <c r="C64" s="28"/>
      <c r="D64" s="29"/>
      <c r="E64" s="29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1"/>
      <c r="V64" s="21"/>
      <c r="W64" s="21"/>
      <c r="X64" s="21"/>
      <c r="Y64" s="21"/>
      <c r="Z64" s="21"/>
    </row>
    <row r="65" spans="1:26" s="17" customFormat="1" ht="16" customHeight="1">
      <c r="A65" s="8"/>
      <c r="B65" s="8"/>
      <c r="C65" s="28"/>
      <c r="D65" s="29"/>
      <c r="E65" s="29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1"/>
      <c r="V65" s="21"/>
      <c r="W65" s="21"/>
      <c r="X65" s="21"/>
      <c r="Y65" s="21"/>
      <c r="Z65" s="21"/>
    </row>
    <row r="66" spans="1:26" s="17" customFormat="1" ht="16" customHeight="1">
      <c r="A66" s="8"/>
      <c r="B66" s="8"/>
      <c r="C66" s="28"/>
      <c r="D66" s="29"/>
      <c r="E66" s="29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1"/>
      <c r="V66" s="21"/>
      <c r="W66" s="21"/>
      <c r="X66" s="21"/>
      <c r="Y66" s="21"/>
      <c r="Z66" s="21"/>
    </row>
    <row r="67" spans="1:26" s="17" customFormat="1" ht="16" customHeight="1">
      <c r="A67" s="8"/>
      <c r="B67" s="8"/>
      <c r="C67" s="28"/>
      <c r="D67" s="29"/>
      <c r="E67" s="29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1"/>
      <c r="V67" s="21"/>
      <c r="W67" s="21"/>
      <c r="X67" s="21"/>
      <c r="Y67" s="21"/>
      <c r="Z67" s="21"/>
    </row>
    <row r="68" spans="1:26" s="17" customFormat="1" ht="16" customHeight="1">
      <c r="A68" s="8"/>
      <c r="B68" s="8"/>
      <c r="C68" s="28"/>
      <c r="D68" s="29"/>
      <c r="E68" s="29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1"/>
      <c r="V68" s="21"/>
      <c r="W68" s="21"/>
      <c r="X68" s="21"/>
      <c r="Y68" s="21"/>
      <c r="Z68" s="21"/>
    </row>
    <row r="69" spans="1:26" s="17" customFormat="1" ht="16" customHeight="1">
      <c r="A69" s="8"/>
      <c r="B69" s="8"/>
      <c r="C69" s="28"/>
      <c r="D69" s="29"/>
      <c r="E69" s="29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1"/>
      <c r="V69" s="21"/>
      <c r="W69" s="21"/>
      <c r="X69" s="21"/>
      <c r="Y69" s="21"/>
      <c r="Z69" s="21"/>
    </row>
    <row r="70" spans="1:26" s="17" customFormat="1" ht="16" customHeight="1">
      <c r="A70" s="8"/>
      <c r="B70" s="8"/>
      <c r="C70" s="28"/>
      <c r="D70" s="29"/>
      <c r="E70" s="29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1"/>
      <c r="V70" s="21"/>
      <c r="W70" s="21"/>
      <c r="X70" s="21"/>
      <c r="Y70" s="21"/>
      <c r="Z70" s="21"/>
    </row>
    <row r="71" spans="1:26" s="17" customFormat="1" ht="16" customHeight="1">
      <c r="A71" s="8"/>
      <c r="B71" s="8"/>
      <c r="C71" s="28"/>
      <c r="D71" s="29"/>
      <c r="E71" s="29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1"/>
      <c r="V71" s="21"/>
      <c r="W71" s="21"/>
      <c r="X71" s="21"/>
      <c r="Y71" s="21"/>
      <c r="Z71" s="21"/>
    </row>
    <row r="72" spans="1:26" s="17" customFormat="1" ht="16" customHeight="1">
      <c r="A72" s="8"/>
      <c r="B72" s="8"/>
      <c r="C72" s="28"/>
      <c r="D72" s="29"/>
      <c r="E72" s="29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1"/>
      <c r="V72" s="21"/>
      <c r="W72" s="21"/>
      <c r="X72" s="21"/>
      <c r="Y72" s="21"/>
      <c r="Z72" s="21"/>
    </row>
    <row r="73" spans="1:26" s="17" customFormat="1" ht="16" customHeight="1">
      <c r="A73" s="8"/>
      <c r="B73" s="8"/>
      <c r="C73" s="28"/>
      <c r="D73" s="29"/>
      <c r="E73" s="29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1"/>
      <c r="V73" s="21"/>
      <c r="W73" s="21"/>
      <c r="X73" s="21"/>
      <c r="Y73" s="21"/>
      <c r="Z73" s="21"/>
    </row>
    <row r="74" spans="1:26" s="17" customFormat="1" ht="16" customHeight="1">
      <c r="A74" s="8"/>
      <c r="B74" s="8"/>
      <c r="C74" s="28"/>
      <c r="D74" s="29"/>
      <c r="E74" s="29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1"/>
      <c r="V74" s="21"/>
      <c r="W74" s="21"/>
      <c r="X74" s="21"/>
      <c r="Y74" s="21"/>
      <c r="Z74" s="21"/>
    </row>
    <row r="75" spans="1:26" s="17" customFormat="1" ht="16" customHeight="1">
      <c r="A75" s="8"/>
      <c r="B75" s="8"/>
      <c r="C75" s="28"/>
      <c r="D75" s="29"/>
      <c r="E75" s="29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1"/>
      <c r="V75" s="21"/>
      <c r="W75" s="21"/>
      <c r="X75" s="21"/>
      <c r="Y75" s="21"/>
      <c r="Z75" s="21"/>
    </row>
    <row r="76" spans="1:26" s="17" customFormat="1" ht="16" customHeight="1">
      <c r="A76" s="8"/>
      <c r="B76" s="8"/>
      <c r="C76" s="28"/>
      <c r="D76" s="29"/>
      <c r="E76" s="29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1"/>
      <c r="V76" s="21"/>
      <c r="W76" s="21"/>
      <c r="X76" s="21"/>
      <c r="Y76" s="21"/>
      <c r="Z76" s="21"/>
    </row>
    <row r="77" spans="1:26" s="17" customFormat="1" ht="16" customHeight="1">
      <c r="A77" s="8"/>
      <c r="B77" s="8"/>
      <c r="C77" s="28"/>
      <c r="D77" s="29"/>
      <c r="E77" s="29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1"/>
      <c r="V77" s="21"/>
      <c r="W77" s="21"/>
      <c r="X77" s="21"/>
      <c r="Y77" s="21"/>
      <c r="Z77" s="21"/>
    </row>
    <row r="78" spans="1:26" s="17" customFormat="1" ht="16" customHeight="1">
      <c r="A78" s="8"/>
      <c r="B78" s="8"/>
      <c r="C78" s="28"/>
      <c r="D78" s="29"/>
      <c r="E78" s="29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1"/>
      <c r="V78" s="21"/>
      <c r="W78" s="21"/>
      <c r="X78" s="21"/>
      <c r="Y78" s="21"/>
      <c r="Z78" s="21"/>
    </row>
    <row r="79" spans="1:26" s="17" customFormat="1" ht="16" customHeight="1">
      <c r="A79" s="8"/>
      <c r="B79" s="8"/>
      <c r="C79" s="28"/>
      <c r="D79" s="29"/>
      <c r="E79" s="29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1"/>
      <c r="V79" s="21"/>
      <c r="W79" s="21"/>
      <c r="X79" s="21"/>
      <c r="Y79" s="21"/>
      <c r="Z79" s="21"/>
    </row>
    <row r="80" spans="1:26" s="17" customFormat="1" ht="16" customHeight="1">
      <c r="A80" s="8"/>
      <c r="B80" s="8"/>
      <c r="C80" s="28"/>
      <c r="D80" s="29"/>
      <c r="E80" s="29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1"/>
      <c r="V80" s="21"/>
      <c r="W80" s="21"/>
      <c r="X80" s="21"/>
      <c r="Y80" s="21"/>
      <c r="Z80" s="21"/>
    </row>
    <row r="81" spans="1:26" s="17" customFormat="1" ht="16" customHeight="1">
      <c r="A81" s="8"/>
      <c r="B81" s="8"/>
      <c r="C81" s="28"/>
      <c r="D81" s="29"/>
      <c r="E81" s="29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1"/>
      <c r="V81" s="21"/>
      <c r="W81" s="21"/>
      <c r="X81" s="21"/>
      <c r="Y81" s="21"/>
      <c r="Z81" s="21"/>
    </row>
    <row r="82" spans="1:26" s="17" customFormat="1" ht="16" customHeight="1">
      <c r="A82" s="8"/>
      <c r="B82" s="8"/>
      <c r="C82" s="28"/>
      <c r="D82" s="29"/>
      <c r="E82" s="29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1"/>
      <c r="V82" s="21"/>
      <c r="W82" s="21"/>
      <c r="X82" s="21"/>
      <c r="Y82" s="21"/>
      <c r="Z82" s="21"/>
    </row>
    <row r="83" spans="1:26" s="17" customFormat="1" ht="16" customHeight="1">
      <c r="A83" s="8"/>
      <c r="B83" s="8"/>
      <c r="C83" s="28"/>
      <c r="D83" s="29"/>
      <c r="E83" s="29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1"/>
      <c r="V83" s="21"/>
      <c r="W83" s="21"/>
      <c r="X83" s="21"/>
      <c r="Y83" s="21"/>
      <c r="Z83" s="21"/>
    </row>
    <row r="84" spans="1:26" s="17" customFormat="1" ht="16" customHeight="1">
      <c r="A84" s="8"/>
      <c r="B84" s="8"/>
      <c r="C84" s="28"/>
      <c r="D84" s="29"/>
      <c r="E84" s="29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1"/>
      <c r="V84" s="21"/>
      <c r="W84" s="21"/>
      <c r="X84" s="21"/>
      <c r="Y84" s="21"/>
      <c r="Z84" s="21"/>
    </row>
    <row r="85" spans="1:26" s="17" customFormat="1" ht="16" customHeight="1">
      <c r="A85" s="8"/>
      <c r="B85" s="8"/>
      <c r="C85" s="28"/>
      <c r="D85" s="29"/>
      <c r="E85" s="29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1"/>
      <c r="V85" s="21"/>
      <c r="W85" s="21"/>
      <c r="X85" s="21"/>
      <c r="Y85" s="21"/>
      <c r="Z85" s="21"/>
    </row>
    <row r="86" spans="1:26" s="17" customFormat="1" ht="16" customHeight="1">
      <c r="A86" s="8"/>
      <c r="B86" s="8"/>
      <c r="C86" s="28"/>
      <c r="D86" s="29"/>
      <c r="E86" s="29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1"/>
      <c r="V86" s="21"/>
      <c r="W86" s="21"/>
      <c r="X86" s="21"/>
      <c r="Y86" s="21"/>
      <c r="Z86" s="21"/>
    </row>
    <row r="87" spans="1:26" s="17" customFormat="1" ht="16" customHeight="1">
      <c r="A87" s="8"/>
      <c r="B87" s="8"/>
      <c r="C87" s="28"/>
      <c r="D87" s="29"/>
      <c r="E87" s="29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1"/>
      <c r="V87" s="21"/>
      <c r="W87" s="21"/>
      <c r="X87" s="21"/>
      <c r="Y87" s="21"/>
      <c r="Z87" s="21"/>
    </row>
    <row r="88" spans="1:26" s="17" customFormat="1" ht="16" customHeight="1">
      <c r="A88" s="8"/>
      <c r="B88" s="8"/>
      <c r="C88" s="28"/>
      <c r="D88" s="29"/>
      <c r="E88" s="29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1"/>
      <c r="V88" s="21"/>
      <c r="W88" s="21"/>
      <c r="X88" s="21"/>
      <c r="Y88" s="21"/>
      <c r="Z88" s="21"/>
    </row>
    <row r="89" spans="1:26" s="17" customFormat="1" ht="16" customHeight="1">
      <c r="A89" s="8"/>
      <c r="B89" s="8"/>
      <c r="C89" s="28"/>
      <c r="D89" s="29"/>
      <c r="E89" s="29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1"/>
      <c r="V89" s="21"/>
      <c r="W89" s="21"/>
      <c r="X89" s="21"/>
      <c r="Y89" s="21"/>
      <c r="Z89" s="21"/>
    </row>
    <row r="90" spans="1:26" s="17" customFormat="1" ht="16" customHeight="1">
      <c r="A90" s="8"/>
      <c r="B90" s="8"/>
      <c r="C90" s="28"/>
      <c r="D90" s="29"/>
      <c r="E90" s="29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1"/>
      <c r="V90" s="21"/>
      <c r="W90" s="21"/>
      <c r="X90" s="21"/>
      <c r="Y90" s="21"/>
      <c r="Z90" s="21"/>
    </row>
    <row r="91" spans="1:26" s="17" customFormat="1" ht="16" customHeight="1">
      <c r="A91" s="8"/>
      <c r="B91" s="8"/>
      <c r="C91" s="28"/>
      <c r="D91" s="29"/>
      <c r="E91" s="29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1"/>
      <c r="V91" s="21"/>
      <c r="W91" s="21"/>
      <c r="X91" s="21"/>
      <c r="Y91" s="21"/>
      <c r="Z91" s="21"/>
    </row>
    <row r="92" spans="1:26" s="17" customFormat="1" ht="16" customHeight="1">
      <c r="A92" s="8"/>
      <c r="B92" s="8"/>
      <c r="C92" s="28"/>
      <c r="D92" s="29"/>
      <c r="E92" s="29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1"/>
      <c r="V92" s="21"/>
      <c r="W92" s="21"/>
      <c r="X92" s="21"/>
      <c r="Y92" s="21"/>
      <c r="Z92" s="21"/>
    </row>
    <row r="93" spans="1:26" s="17" customFormat="1" ht="16" customHeight="1">
      <c r="A93" s="8"/>
      <c r="B93" s="8"/>
      <c r="C93" s="28"/>
      <c r="D93" s="29"/>
      <c r="E93" s="29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1"/>
      <c r="V93" s="21"/>
      <c r="W93" s="21"/>
      <c r="X93" s="21"/>
      <c r="Y93" s="21"/>
      <c r="Z93" s="21"/>
    </row>
    <row r="94" spans="1:26" s="17" customFormat="1" ht="16" customHeight="1">
      <c r="A94" s="8"/>
      <c r="B94" s="8"/>
      <c r="C94" s="28"/>
      <c r="D94" s="29"/>
      <c r="E94" s="29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1"/>
      <c r="V94" s="21"/>
      <c r="W94" s="21"/>
      <c r="X94" s="21"/>
      <c r="Y94" s="21"/>
      <c r="Z94" s="21"/>
    </row>
    <row r="95" spans="1:26" s="17" customFormat="1" ht="16" customHeight="1">
      <c r="A95" s="8"/>
      <c r="B95" s="8"/>
      <c r="C95" s="28"/>
      <c r="D95" s="29"/>
      <c r="E95" s="29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1"/>
      <c r="V95" s="21"/>
      <c r="W95" s="21"/>
      <c r="X95" s="21"/>
      <c r="Y95" s="21"/>
      <c r="Z95" s="21"/>
    </row>
    <row r="96" spans="1:26" s="17" customFormat="1" ht="16" customHeight="1">
      <c r="A96" s="8"/>
      <c r="B96" s="8"/>
      <c r="C96" s="28"/>
      <c r="D96" s="29"/>
      <c r="E96" s="29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1"/>
      <c r="V96" s="21"/>
      <c r="W96" s="21"/>
      <c r="X96" s="21"/>
      <c r="Y96" s="21"/>
      <c r="Z96" s="21"/>
    </row>
    <row r="97" spans="1:26" s="17" customFormat="1" ht="16" customHeight="1">
      <c r="A97" s="8"/>
      <c r="B97" s="8"/>
      <c r="C97" s="28"/>
      <c r="D97" s="29"/>
      <c r="E97" s="29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1"/>
      <c r="V97" s="21"/>
      <c r="W97" s="21"/>
      <c r="X97" s="21"/>
      <c r="Y97" s="21"/>
      <c r="Z97" s="21"/>
    </row>
    <row r="98" spans="1:26" s="17" customFormat="1" ht="16" customHeight="1">
      <c r="A98" s="8"/>
      <c r="B98" s="8"/>
      <c r="C98" s="28"/>
      <c r="D98" s="29"/>
      <c r="E98" s="29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1"/>
      <c r="V98" s="21"/>
      <c r="W98" s="21"/>
      <c r="X98" s="21"/>
      <c r="Y98" s="21"/>
      <c r="Z98" s="21"/>
    </row>
    <row r="99" spans="1:26" s="17" customFormat="1" ht="16" customHeight="1">
      <c r="A99" s="8"/>
      <c r="B99" s="8"/>
      <c r="C99" s="28"/>
      <c r="D99" s="29"/>
      <c r="E99" s="29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1"/>
      <c r="V99" s="21"/>
      <c r="W99" s="21"/>
      <c r="X99" s="21"/>
      <c r="Y99" s="21"/>
      <c r="Z99" s="21"/>
    </row>
    <row r="100" spans="1:26" s="17" customFormat="1" ht="16" customHeight="1">
      <c r="A100" s="8"/>
      <c r="B100" s="8"/>
      <c r="C100" s="28"/>
      <c r="D100" s="29"/>
      <c r="E100" s="29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1"/>
      <c r="V100" s="21"/>
      <c r="W100" s="21"/>
      <c r="X100" s="21"/>
      <c r="Y100" s="21"/>
      <c r="Z100" s="21"/>
    </row>
    <row r="101" spans="1:26" s="17" customFormat="1" ht="16" customHeight="1">
      <c r="A101" s="8"/>
      <c r="B101" s="8"/>
      <c r="C101" s="28"/>
      <c r="D101" s="29"/>
      <c r="E101" s="29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1"/>
      <c r="V101" s="21"/>
      <c r="W101" s="21"/>
      <c r="X101" s="21"/>
      <c r="Y101" s="21"/>
      <c r="Z101" s="21"/>
    </row>
    <row r="102" spans="1:26" s="17" customFormat="1" ht="16" customHeight="1">
      <c r="A102" s="8"/>
      <c r="B102" s="8"/>
      <c r="C102" s="28"/>
      <c r="D102" s="29"/>
      <c r="E102" s="29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1"/>
      <c r="V102" s="21"/>
      <c r="W102" s="21"/>
      <c r="X102" s="21"/>
      <c r="Y102" s="21"/>
      <c r="Z102" s="21"/>
    </row>
    <row r="103" spans="1:26" s="17" customFormat="1" ht="16" customHeight="1">
      <c r="A103" s="8"/>
      <c r="B103" s="8"/>
      <c r="C103" s="28"/>
      <c r="D103" s="29"/>
      <c r="E103" s="29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1"/>
      <c r="V103" s="21"/>
      <c r="W103" s="21"/>
      <c r="X103" s="21"/>
      <c r="Y103" s="21"/>
      <c r="Z103" s="21"/>
    </row>
    <row r="104" spans="1:26" s="17" customFormat="1" ht="16" customHeight="1">
      <c r="A104" s="8"/>
      <c r="B104" s="8"/>
      <c r="C104" s="28"/>
      <c r="D104" s="29"/>
      <c r="E104" s="29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1"/>
      <c r="V104" s="21"/>
      <c r="W104" s="21"/>
      <c r="X104" s="21"/>
      <c r="Y104" s="21"/>
      <c r="Z104" s="21"/>
    </row>
    <row r="105" spans="1:26" s="17" customFormat="1" ht="16" customHeight="1">
      <c r="A105" s="8"/>
      <c r="B105" s="8"/>
      <c r="C105" s="28"/>
      <c r="D105" s="29"/>
      <c r="E105" s="29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1"/>
      <c r="V105" s="21"/>
      <c r="W105" s="21"/>
      <c r="X105" s="21"/>
      <c r="Y105" s="21"/>
      <c r="Z105" s="21"/>
    </row>
    <row r="106" spans="1:26" s="17" customFormat="1" ht="16" customHeight="1">
      <c r="A106" s="8"/>
      <c r="B106" s="8"/>
      <c r="C106" s="28"/>
      <c r="D106" s="29"/>
      <c r="E106" s="29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1"/>
      <c r="V106" s="21"/>
      <c r="W106" s="21"/>
      <c r="X106" s="21"/>
      <c r="Y106" s="21"/>
      <c r="Z106" s="21"/>
    </row>
    <row r="107" spans="1:26" s="17" customFormat="1" ht="16" customHeight="1">
      <c r="A107" s="8"/>
      <c r="B107" s="8"/>
      <c r="C107" s="28"/>
      <c r="D107" s="29"/>
      <c r="E107" s="29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1"/>
      <c r="V107" s="21"/>
      <c r="W107" s="21"/>
      <c r="X107" s="21"/>
      <c r="Y107" s="21"/>
      <c r="Z107" s="21"/>
    </row>
    <row r="108" spans="1:26" s="17" customFormat="1" ht="16" customHeight="1">
      <c r="A108" s="8"/>
      <c r="B108" s="8"/>
      <c r="C108" s="28"/>
      <c r="D108" s="29"/>
      <c r="E108" s="29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1"/>
      <c r="V108" s="21"/>
      <c r="W108" s="21"/>
      <c r="X108" s="21"/>
      <c r="Y108" s="21"/>
      <c r="Z108" s="21"/>
    </row>
    <row r="109" spans="1:26" s="17" customFormat="1" ht="16" customHeight="1">
      <c r="A109" s="8"/>
      <c r="B109" s="8"/>
      <c r="C109" s="28"/>
      <c r="D109" s="29"/>
      <c r="E109" s="29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1"/>
      <c r="V109" s="21"/>
      <c r="W109" s="21"/>
      <c r="X109" s="21"/>
      <c r="Y109" s="21"/>
      <c r="Z109" s="21"/>
    </row>
    <row r="110" spans="1:26" s="17" customFormat="1" ht="16" customHeight="1">
      <c r="A110" s="8"/>
      <c r="B110" s="8"/>
      <c r="C110" s="28"/>
      <c r="D110" s="29"/>
      <c r="E110" s="29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1"/>
      <c r="V110" s="21"/>
      <c r="W110" s="21"/>
      <c r="X110" s="21"/>
      <c r="Y110" s="21"/>
      <c r="Z110" s="21"/>
    </row>
    <row r="111" spans="1:26" s="17" customFormat="1" ht="16" customHeight="1">
      <c r="A111" s="8"/>
      <c r="B111" s="8"/>
      <c r="C111" s="28"/>
      <c r="D111" s="29"/>
      <c r="E111" s="29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1"/>
      <c r="V111" s="21"/>
      <c r="W111" s="21"/>
      <c r="X111" s="21"/>
      <c r="Y111" s="21"/>
      <c r="Z111" s="21"/>
    </row>
    <row r="112" spans="1:26" s="17" customFormat="1" ht="16" customHeight="1">
      <c r="A112" s="8"/>
      <c r="B112" s="8"/>
      <c r="C112" s="28"/>
      <c r="D112" s="29"/>
      <c r="E112" s="29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1"/>
      <c r="V112" s="21"/>
      <c r="W112" s="21"/>
      <c r="X112" s="21"/>
      <c r="Y112" s="21"/>
      <c r="Z112" s="21"/>
    </row>
    <row r="113" spans="1:26" s="17" customFormat="1" ht="16" customHeight="1">
      <c r="A113" s="9"/>
      <c r="B113" s="9"/>
      <c r="C113" s="28"/>
      <c r="D113" s="29"/>
      <c r="E113" s="41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1"/>
      <c r="V113" s="21"/>
      <c r="W113" s="21"/>
      <c r="X113" s="21"/>
      <c r="Y113" s="21"/>
      <c r="Z113" s="21"/>
    </row>
    <row r="114" spans="1:26" s="17" customFormat="1" ht="16" customHeight="1">
      <c r="A114" s="9"/>
      <c r="B114" s="9"/>
      <c r="C114" s="28"/>
      <c r="D114" s="29"/>
      <c r="E114" s="41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1"/>
      <c r="V114" s="21"/>
      <c r="W114" s="21"/>
      <c r="X114" s="21"/>
      <c r="Y114" s="21"/>
      <c r="Z114" s="21"/>
    </row>
    <row r="115" spans="1:26" s="17" customFormat="1" ht="16" customHeight="1">
      <c r="A115" s="9"/>
      <c r="B115" s="9"/>
      <c r="C115" s="28"/>
      <c r="D115" s="29"/>
      <c r="E115" s="41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1"/>
      <c r="V115" s="21"/>
      <c r="W115" s="21"/>
      <c r="X115" s="21"/>
      <c r="Y115" s="21"/>
      <c r="Z115" s="21"/>
    </row>
    <row r="116" spans="1:26" s="17" customFormat="1" ht="16" customHeight="1">
      <c r="A116" s="9"/>
      <c r="B116" s="9"/>
      <c r="C116" s="28"/>
      <c r="D116" s="29"/>
      <c r="E116" s="41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1"/>
      <c r="V116" s="21"/>
      <c r="W116" s="21"/>
      <c r="X116" s="21"/>
      <c r="Y116" s="21"/>
      <c r="Z116" s="21"/>
    </row>
    <row r="117" spans="1:26" s="17" customFormat="1" ht="16" customHeight="1">
      <c r="A117" s="9"/>
      <c r="B117" s="9"/>
      <c r="C117" s="28"/>
      <c r="D117" s="29"/>
      <c r="E117" s="41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1"/>
      <c r="V117" s="21"/>
      <c r="W117" s="21"/>
      <c r="X117" s="21"/>
      <c r="Y117" s="21"/>
      <c r="Z117" s="21"/>
    </row>
    <row r="118" spans="1:26" s="17" customFormat="1" ht="16" customHeight="1">
      <c r="A118" s="9"/>
      <c r="B118" s="9"/>
      <c r="C118" s="28"/>
      <c r="D118" s="29"/>
      <c r="E118" s="41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1"/>
      <c r="V118" s="21"/>
      <c r="W118" s="21"/>
      <c r="X118" s="21"/>
      <c r="Y118" s="21"/>
      <c r="Z118" s="21"/>
    </row>
    <row r="119" spans="1:26" s="17" customFormat="1" ht="16" customHeight="1">
      <c r="A119" s="9"/>
      <c r="B119" s="9"/>
      <c r="C119" s="28"/>
      <c r="D119" s="29"/>
      <c r="E119" s="41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1"/>
      <c r="V119" s="21"/>
      <c r="W119" s="21"/>
      <c r="X119" s="21"/>
      <c r="Y119" s="21"/>
      <c r="Z119" s="21"/>
    </row>
    <row r="120" spans="1:26" s="17" customFormat="1" ht="16" customHeight="1">
      <c r="A120" s="9"/>
      <c r="B120" s="9"/>
      <c r="C120" s="28"/>
      <c r="D120" s="29"/>
      <c r="E120" s="41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1"/>
      <c r="V120" s="21"/>
      <c r="W120" s="21"/>
      <c r="X120" s="21"/>
      <c r="Y120" s="21"/>
      <c r="Z120" s="21"/>
    </row>
    <row r="121" spans="1:26" s="17" customFormat="1" ht="16" customHeight="1">
      <c r="A121" s="9"/>
      <c r="B121" s="9"/>
      <c r="C121" s="28"/>
      <c r="D121" s="29"/>
      <c r="E121" s="41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1"/>
      <c r="V121" s="21"/>
      <c r="W121" s="21"/>
      <c r="X121" s="21"/>
      <c r="Y121" s="21"/>
      <c r="Z121" s="21"/>
    </row>
    <row r="122" spans="1:26" s="17" customFormat="1" ht="16" customHeight="1">
      <c r="A122" s="9"/>
      <c r="B122" s="9"/>
      <c r="C122" s="28"/>
      <c r="D122" s="29"/>
      <c r="E122" s="41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1"/>
      <c r="V122" s="21"/>
      <c r="W122" s="21"/>
      <c r="X122" s="21"/>
      <c r="Y122" s="21"/>
      <c r="Z122" s="21"/>
    </row>
    <row r="123" spans="1:26" s="17" customFormat="1" ht="16" customHeight="1">
      <c r="A123" s="9"/>
      <c r="B123" s="9"/>
      <c r="C123" s="28"/>
      <c r="D123" s="29"/>
      <c r="E123" s="41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1"/>
      <c r="V123" s="21"/>
      <c r="W123" s="21"/>
      <c r="X123" s="21"/>
      <c r="Y123" s="21"/>
      <c r="Z123" s="21"/>
    </row>
    <row r="124" spans="1:26" s="17" customFormat="1" ht="16" customHeight="1">
      <c r="A124" s="9"/>
      <c r="B124" s="9"/>
      <c r="C124" s="28"/>
      <c r="D124" s="29"/>
      <c r="E124" s="41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1"/>
      <c r="V124" s="21"/>
      <c r="W124" s="21"/>
      <c r="X124" s="21"/>
      <c r="Y124" s="21"/>
      <c r="Z124" s="21"/>
    </row>
    <row r="125" spans="1:26" s="17" customFormat="1" ht="16" customHeight="1">
      <c r="A125" s="9"/>
      <c r="B125" s="9"/>
      <c r="C125" s="28"/>
      <c r="D125" s="29"/>
      <c r="E125" s="41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1"/>
      <c r="V125" s="21"/>
      <c r="W125" s="21"/>
      <c r="X125" s="21"/>
      <c r="Y125" s="21"/>
      <c r="Z125" s="21"/>
    </row>
    <row r="126" spans="1:26" s="17" customFormat="1" ht="16" customHeight="1">
      <c r="A126" s="9"/>
      <c r="B126" s="9"/>
      <c r="C126" s="28"/>
      <c r="D126" s="29"/>
      <c r="E126" s="41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1"/>
      <c r="V126" s="21"/>
      <c r="W126" s="21"/>
      <c r="X126" s="21"/>
      <c r="Y126" s="21"/>
      <c r="Z126" s="21"/>
    </row>
    <row r="127" spans="1:26" s="17" customFormat="1" ht="16" customHeight="1">
      <c r="A127" s="9"/>
      <c r="B127" s="9"/>
      <c r="C127" s="28"/>
      <c r="D127" s="29"/>
      <c r="E127" s="41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1"/>
      <c r="V127" s="21"/>
      <c r="W127" s="21"/>
      <c r="X127" s="21"/>
      <c r="Y127" s="21"/>
      <c r="Z127" s="21"/>
    </row>
    <row r="128" spans="1:26" s="17" customFormat="1" ht="16" customHeight="1">
      <c r="A128" s="9"/>
      <c r="B128" s="9"/>
      <c r="C128" s="28"/>
      <c r="D128" s="29"/>
      <c r="E128" s="41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1"/>
      <c r="V128" s="21"/>
      <c r="W128" s="21"/>
      <c r="X128" s="21"/>
      <c r="Y128" s="21"/>
      <c r="Z128" s="21"/>
    </row>
    <row r="129" spans="1:26" s="17" customFormat="1" ht="16" customHeight="1">
      <c r="A129" s="9"/>
      <c r="B129" s="9"/>
      <c r="C129" s="28"/>
      <c r="D129" s="29"/>
      <c r="E129" s="41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1"/>
      <c r="V129" s="21"/>
      <c r="W129" s="21"/>
      <c r="X129" s="21"/>
      <c r="Y129" s="21"/>
      <c r="Z129" s="21"/>
    </row>
    <row r="130" spans="1:26" s="17" customFormat="1" ht="16" customHeight="1">
      <c r="A130" s="9"/>
      <c r="B130" s="9"/>
      <c r="C130" s="28"/>
      <c r="D130" s="29"/>
      <c r="E130" s="41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1"/>
      <c r="V130" s="21"/>
      <c r="W130" s="21"/>
      <c r="X130" s="21"/>
      <c r="Y130" s="21"/>
      <c r="Z130" s="21"/>
    </row>
    <row r="131" spans="1:26" s="17" customFormat="1" ht="16" customHeight="1">
      <c r="A131" s="9"/>
      <c r="B131" s="9"/>
      <c r="C131" s="28"/>
      <c r="D131" s="29"/>
      <c r="E131" s="41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1"/>
      <c r="V131" s="21"/>
      <c r="W131" s="21"/>
      <c r="X131" s="21"/>
      <c r="Y131" s="21"/>
      <c r="Z131" s="21"/>
    </row>
    <row r="132" spans="1:26" s="17" customFormat="1" ht="16" customHeight="1">
      <c r="A132" s="9"/>
      <c r="B132" s="9"/>
      <c r="C132" s="28"/>
      <c r="D132" s="29"/>
      <c r="E132" s="41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1"/>
      <c r="V132" s="21"/>
      <c r="W132" s="21"/>
      <c r="X132" s="21"/>
      <c r="Y132" s="21"/>
      <c r="Z132" s="21"/>
    </row>
    <row r="133" spans="1:26" s="17" customFormat="1" ht="16" customHeight="1">
      <c r="A133" s="9"/>
      <c r="B133" s="9"/>
      <c r="C133" s="28"/>
      <c r="D133" s="29"/>
      <c r="E133" s="41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1"/>
      <c r="V133" s="21"/>
      <c r="W133" s="21"/>
      <c r="X133" s="21"/>
      <c r="Y133" s="21"/>
      <c r="Z133" s="21"/>
    </row>
    <row r="134" spans="1:26" s="17" customFormat="1" ht="16" customHeight="1">
      <c r="A134" s="9"/>
      <c r="B134" s="9"/>
      <c r="C134" s="28"/>
      <c r="D134" s="29"/>
      <c r="E134" s="41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1"/>
      <c r="V134" s="21"/>
      <c r="W134" s="21"/>
      <c r="X134" s="21"/>
      <c r="Y134" s="21"/>
      <c r="Z134" s="21"/>
    </row>
    <row r="135" spans="1:26" s="17" customFormat="1" ht="16" customHeight="1">
      <c r="A135" s="9"/>
      <c r="B135" s="9"/>
      <c r="C135" s="28"/>
      <c r="D135" s="29"/>
      <c r="E135" s="41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1"/>
      <c r="V135" s="21"/>
      <c r="W135" s="21"/>
      <c r="X135" s="21"/>
      <c r="Y135" s="21"/>
      <c r="Z135" s="21"/>
    </row>
    <row r="136" spans="1:26" s="17" customFormat="1" ht="16" customHeight="1">
      <c r="A136" s="9"/>
      <c r="B136" s="9"/>
      <c r="C136" s="28"/>
      <c r="D136" s="29"/>
      <c r="E136" s="41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1"/>
      <c r="V136" s="21"/>
      <c r="W136" s="21"/>
      <c r="X136" s="21"/>
      <c r="Y136" s="21"/>
      <c r="Z136" s="21"/>
    </row>
    <row r="137" spans="1:26" s="17" customFormat="1" ht="16" customHeight="1">
      <c r="A137" s="9"/>
      <c r="B137" s="9"/>
      <c r="C137" s="28"/>
      <c r="D137" s="29"/>
      <c r="E137" s="41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1"/>
      <c r="V137" s="21"/>
      <c r="W137" s="21"/>
      <c r="X137" s="21"/>
      <c r="Y137" s="21"/>
      <c r="Z137" s="21"/>
    </row>
    <row r="138" spans="1:26" s="17" customFormat="1" ht="16" customHeight="1">
      <c r="A138" s="9"/>
      <c r="B138" s="9"/>
      <c r="C138" s="28"/>
      <c r="D138" s="29"/>
      <c r="E138" s="41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1"/>
      <c r="V138" s="21"/>
      <c r="W138" s="21"/>
      <c r="X138" s="21"/>
      <c r="Y138" s="21"/>
      <c r="Z138" s="21"/>
    </row>
    <row r="139" spans="1:26" s="17" customFormat="1" ht="16" customHeight="1">
      <c r="A139" s="9"/>
      <c r="B139" s="9"/>
      <c r="C139" s="28"/>
      <c r="D139" s="29"/>
      <c r="E139" s="41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1"/>
      <c r="V139" s="21"/>
      <c r="W139" s="21"/>
      <c r="X139" s="21"/>
      <c r="Y139" s="21"/>
      <c r="Z139" s="21"/>
    </row>
    <row r="140" spans="1:26" s="17" customFormat="1" ht="16" customHeight="1">
      <c r="A140" s="9"/>
      <c r="B140" s="9"/>
      <c r="C140" s="28"/>
      <c r="D140" s="29"/>
      <c r="E140" s="41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1"/>
      <c r="V140" s="21"/>
      <c r="W140" s="21"/>
      <c r="X140" s="21"/>
      <c r="Y140" s="21"/>
      <c r="Z140" s="21"/>
    </row>
    <row r="141" spans="1:26" s="17" customFormat="1" ht="16" customHeight="1">
      <c r="A141" s="9"/>
      <c r="B141" s="9"/>
      <c r="C141" s="28"/>
      <c r="D141" s="29"/>
      <c r="E141" s="41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1"/>
      <c r="V141" s="21"/>
      <c r="W141" s="21"/>
      <c r="X141" s="21"/>
      <c r="Y141" s="21"/>
      <c r="Z141" s="21"/>
    </row>
    <row r="142" spans="1:26" s="17" customFormat="1" ht="16" customHeight="1">
      <c r="A142" s="9"/>
      <c r="B142" s="9"/>
      <c r="C142" s="28"/>
      <c r="D142" s="29"/>
      <c r="E142" s="41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1"/>
      <c r="V142" s="21"/>
      <c r="W142" s="21"/>
      <c r="X142" s="21"/>
      <c r="Y142" s="21"/>
      <c r="Z142" s="21"/>
    </row>
    <row r="143" spans="1:26" s="17" customFormat="1" ht="16" customHeight="1">
      <c r="A143" s="9"/>
      <c r="B143" s="9"/>
      <c r="C143" s="28"/>
      <c r="D143" s="29"/>
      <c r="E143" s="41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1"/>
      <c r="V143" s="21"/>
      <c r="W143" s="21"/>
      <c r="X143" s="21"/>
      <c r="Y143" s="21"/>
      <c r="Z143" s="21"/>
    </row>
    <row r="144" spans="1:26" s="17" customFormat="1" ht="16" customHeight="1">
      <c r="A144" s="9"/>
      <c r="B144" s="9"/>
      <c r="C144" s="28"/>
      <c r="D144" s="29"/>
      <c r="E144" s="41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1"/>
      <c r="V144" s="21"/>
      <c r="W144" s="21"/>
      <c r="X144" s="21"/>
      <c r="Y144" s="21"/>
      <c r="Z144" s="21"/>
    </row>
    <row r="145" spans="1:26" s="17" customFormat="1" ht="16" customHeight="1">
      <c r="A145" s="9"/>
      <c r="B145" s="9"/>
      <c r="C145" s="28"/>
      <c r="D145" s="29"/>
      <c r="E145" s="41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1"/>
      <c r="V145" s="21"/>
      <c r="W145" s="21"/>
      <c r="X145" s="21"/>
      <c r="Y145" s="21"/>
      <c r="Z145" s="21"/>
    </row>
    <row r="146" spans="1:26" s="17" customFormat="1" ht="16" customHeight="1">
      <c r="A146" s="9"/>
      <c r="B146" s="9"/>
      <c r="C146" s="28"/>
      <c r="D146" s="29"/>
      <c r="E146" s="41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1"/>
      <c r="V146" s="21"/>
      <c r="W146" s="21"/>
      <c r="X146" s="21"/>
      <c r="Y146" s="21"/>
      <c r="Z146" s="21"/>
    </row>
    <row r="147" spans="1:26" s="17" customFormat="1" ht="16" customHeight="1">
      <c r="A147" s="9"/>
      <c r="B147" s="9"/>
      <c r="C147" s="28"/>
      <c r="D147" s="29"/>
      <c r="E147" s="41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1"/>
      <c r="V147" s="21"/>
      <c r="W147" s="21"/>
      <c r="X147" s="21"/>
      <c r="Y147" s="21"/>
      <c r="Z147" s="21"/>
    </row>
    <row r="148" spans="1:26" s="17" customFormat="1" ht="16" customHeight="1">
      <c r="A148" s="9"/>
      <c r="B148" s="9"/>
      <c r="C148" s="28"/>
      <c r="D148" s="29"/>
      <c r="E148" s="41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1"/>
      <c r="V148" s="21"/>
      <c r="W148" s="21"/>
      <c r="X148" s="21"/>
      <c r="Y148" s="21"/>
      <c r="Z148" s="21"/>
    </row>
    <row r="149" spans="1:26" s="17" customFormat="1" ht="16" customHeight="1">
      <c r="A149" s="9"/>
      <c r="B149" s="9"/>
      <c r="C149" s="28"/>
      <c r="D149" s="29"/>
      <c r="E149" s="41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1"/>
      <c r="V149" s="21"/>
      <c r="W149" s="21"/>
      <c r="X149" s="21"/>
      <c r="Y149" s="21"/>
      <c r="Z149" s="21"/>
    </row>
    <row r="150" spans="1:26" s="17" customFormat="1" ht="16" customHeight="1">
      <c r="A150" s="9"/>
      <c r="B150" s="9"/>
      <c r="C150" s="28"/>
      <c r="D150" s="29"/>
      <c r="E150" s="41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1"/>
      <c r="V150" s="21"/>
      <c r="W150" s="21"/>
      <c r="X150" s="21"/>
      <c r="Y150" s="21"/>
      <c r="Z150" s="21"/>
    </row>
    <row r="151" spans="1:26" s="17" customFormat="1" ht="16" customHeight="1">
      <c r="A151" s="9"/>
      <c r="B151" s="9"/>
      <c r="C151" s="28"/>
      <c r="D151" s="29"/>
      <c r="E151" s="41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1"/>
      <c r="V151" s="21"/>
      <c r="W151" s="21"/>
      <c r="X151" s="21"/>
      <c r="Y151" s="21"/>
      <c r="Z151" s="21"/>
    </row>
    <row r="152" spans="1:26" s="17" customFormat="1" ht="16" customHeight="1">
      <c r="A152" s="9"/>
      <c r="B152" s="9"/>
      <c r="C152" s="28"/>
      <c r="D152" s="29"/>
      <c r="E152" s="41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1"/>
      <c r="V152" s="21"/>
      <c r="W152" s="21"/>
      <c r="X152" s="21"/>
      <c r="Y152" s="21"/>
      <c r="Z152" s="21"/>
    </row>
    <row r="153" spans="1:26" s="17" customFormat="1" ht="16" customHeight="1">
      <c r="A153" s="9"/>
      <c r="B153" s="9"/>
      <c r="C153" s="28"/>
      <c r="D153" s="29"/>
      <c r="E153" s="41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1"/>
      <c r="V153" s="21"/>
      <c r="W153" s="21"/>
      <c r="X153" s="21"/>
      <c r="Y153" s="21"/>
      <c r="Z153" s="21"/>
    </row>
    <row r="154" spans="1:26" s="17" customFormat="1" ht="16" customHeight="1">
      <c r="A154" s="9"/>
      <c r="B154" s="9"/>
      <c r="C154" s="28"/>
      <c r="D154" s="29"/>
      <c r="E154" s="41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1"/>
      <c r="V154" s="21"/>
      <c r="W154" s="21"/>
      <c r="X154" s="21"/>
      <c r="Y154" s="21"/>
      <c r="Z154" s="21"/>
    </row>
    <row r="155" spans="1:26" s="17" customFormat="1" ht="16" customHeight="1">
      <c r="A155" s="9"/>
      <c r="B155" s="9"/>
      <c r="C155" s="28"/>
      <c r="D155" s="29"/>
      <c r="E155" s="41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1"/>
      <c r="V155" s="21"/>
      <c r="W155" s="21"/>
      <c r="X155" s="21"/>
      <c r="Y155" s="21"/>
      <c r="Z155" s="21"/>
    </row>
    <row r="156" spans="1:26" s="17" customFormat="1" ht="16" customHeight="1">
      <c r="A156" s="9"/>
      <c r="B156" s="9"/>
      <c r="C156" s="28"/>
      <c r="D156" s="29"/>
      <c r="E156" s="41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1"/>
      <c r="V156" s="21"/>
      <c r="W156" s="21"/>
      <c r="X156" s="21"/>
      <c r="Y156" s="21"/>
      <c r="Z156" s="21"/>
    </row>
    <row r="157" spans="1:26" s="17" customFormat="1" ht="16" customHeight="1">
      <c r="A157" s="9"/>
      <c r="B157" s="9"/>
      <c r="C157" s="28"/>
      <c r="D157" s="29"/>
      <c r="E157" s="41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1"/>
      <c r="V157" s="21"/>
      <c r="W157" s="21"/>
      <c r="X157" s="21"/>
      <c r="Y157" s="21"/>
      <c r="Z157" s="21"/>
    </row>
    <row r="158" spans="1:26" s="17" customFormat="1" ht="16" customHeight="1">
      <c r="A158" s="9"/>
      <c r="B158" s="9"/>
      <c r="C158" s="28"/>
      <c r="D158" s="29"/>
      <c r="E158" s="41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1"/>
      <c r="V158" s="21"/>
      <c r="W158" s="21"/>
      <c r="X158" s="21"/>
      <c r="Y158" s="21"/>
      <c r="Z158" s="21"/>
    </row>
    <row r="159" spans="1:26" s="17" customFormat="1" ht="16" customHeight="1">
      <c r="A159" s="9"/>
      <c r="B159" s="9"/>
      <c r="C159" s="28"/>
      <c r="D159" s="29"/>
      <c r="E159" s="41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1"/>
      <c r="V159" s="21"/>
      <c r="W159" s="21"/>
      <c r="X159" s="21"/>
      <c r="Y159" s="21"/>
      <c r="Z159" s="21"/>
    </row>
    <row r="160" spans="1:26" s="17" customFormat="1" ht="16" customHeight="1">
      <c r="A160" s="9"/>
      <c r="B160" s="9"/>
      <c r="C160" s="28"/>
      <c r="D160" s="29"/>
      <c r="E160" s="41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1"/>
      <c r="V160" s="21"/>
      <c r="W160" s="21"/>
      <c r="X160" s="21"/>
      <c r="Y160" s="21"/>
      <c r="Z160" s="21"/>
    </row>
    <row r="161" spans="1:26" s="17" customFormat="1" ht="16" customHeight="1">
      <c r="A161" s="9"/>
      <c r="B161" s="9"/>
      <c r="C161" s="28"/>
      <c r="D161" s="29"/>
      <c r="E161" s="41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1"/>
      <c r="V161" s="21"/>
      <c r="W161" s="21"/>
      <c r="X161" s="21"/>
      <c r="Y161" s="21"/>
      <c r="Z161" s="21"/>
    </row>
    <row r="162" spans="1:26" s="17" customFormat="1" ht="16" customHeight="1">
      <c r="A162" s="9"/>
      <c r="B162" s="9"/>
      <c r="C162" s="28"/>
      <c r="D162" s="29"/>
      <c r="E162" s="41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1"/>
      <c r="V162" s="21"/>
      <c r="W162" s="21"/>
      <c r="X162" s="21"/>
      <c r="Y162" s="21"/>
      <c r="Z162" s="21"/>
    </row>
    <row r="163" spans="1:26" s="17" customFormat="1" ht="16" customHeight="1">
      <c r="A163" s="9"/>
      <c r="B163" s="9"/>
      <c r="C163" s="28"/>
      <c r="D163" s="29"/>
      <c r="E163" s="41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1"/>
      <c r="V163" s="21"/>
      <c r="W163" s="21"/>
      <c r="X163" s="21"/>
      <c r="Y163" s="21"/>
      <c r="Z163" s="21"/>
    </row>
    <row r="164" spans="1:26" s="17" customFormat="1" ht="16" customHeight="1">
      <c r="A164" s="9"/>
      <c r="B164" s="9"/>
      <c r="C164" s="28"/>
      <c r="D164" s="29"/>
      <c r="E164" s="41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1"/>
      <c r="V164" s="21"/>
      <c r="W164" s="21"/>
      <c r="X164" s="21"/>
      <c r="Y164" s="21"/>
      <c r="Z164" s="21"/>
    </row>
    <row r="165" spans="1:26" s="17" customFormat="1" ht="16" customHeight="1">
      <c r="A165" s="9"/>
      <c r="B165" s="9"/>
      <c r="C165" s="28"/>
      <c r="D165" s="29"/>
      <c r="E165" s="41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1"/>
      <c r="V165" s="21"/>
      <c r="W165" s="21"/>
      <c r="X165" s="21"/>
      <c r="Y165" s="21"/>
      <c r="Z165" s="21"/>
    </row>
    <row r="166" spans="1:26" s="17" customFormat="1" ht="16" customHeight="1">
      <c r="A166" s="9"/>
      <c r="B166" s="9"/>
      <c r="C166" s="28"/>
      <c r="D166" s="29"/>
      <c r="E166" s="41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1"/>
      <c r="V166" s="21"/>
      <c r="W166" s="21"/>
      <c r="X166" s="21"/>
      <c r="Y166" s="21"/>
      <c r="Z166" s="21"/>
    </row>
    <row r="167" spans="1:26" s="17" customFormat="1" ht="16" customHeight="1">
      <c r="A167" s="9"/>
      <c r="B167" s="9"/>
      <c r="C167" s="28"/>
      <c r="D167" s="29"/>
      <c r="E167" s="41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1"/>
      <c r="V167" s="21"/>
      <c r="W167" s="21"/>
      <c r="X167" s="21"/>
      <c r="Y167" s="21"/>
      <c r="Z167" s="21"/>
    </row>
    <row r="168" spans="1:26" s="17" customFormat="1" ht="16" customHeight="1">
      <c r="A168" s="9"/>
      <c r="B168" s="9"/>
      <c r="C168" s="28"/>
      <c r="D168" s="29"/>
      <c r="E168" s="41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1"/>
      <c r="V168" s="21"/>
      <c r="W168" s="21"/>
      <c r="X168" s="21"/>
      <c r="Y168" s="21"/>
      <c r="Z168" s="21"/>
    </row>
    <row r="169" spans="1:26" s="17" customFormat="1" ht="16" customHeight="1">
      <c r="A169" s="9"/>
      <c r="B169" s="9"/>
      <c r="C169" s="28"/>
      <c r="D169" s="29"/>
      <c r="E169" s="41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1"/>
      <c r="V169" s="21"/>
      <c r="W169" s="21"/>
      <c r="X169" s="21"/>
      <c r="Y169" s="21"/>
      <c r="Z169" s="21"/>
    </row>
    <row r="170" spans="1:26" s="17" customFormat="1" ht="16" customHeight="1">
      <c r="A170" s="9"/>
      <c r="B170" s="9"/>
      <c r="C170" s="28"/>
      <c r="D170" s="29"/>
      <c r="E170" s="41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1"/>
      <c r="V170" s="21"/>
      <c r="W170" s="21"/>
      <c r="X170" s="21"/>
      <c r="Y170" s="21"/>
      <c r="Z170" s="21"/>
    </row>
    <row r="171" spans="1:26" s="17" customFormat="1" ht="16" customHeight="1">
      <c r="A171" s="9"/>
      <c r="B171" s="9"/>
      <c r="C171" s="28"/>
      <c r="D171" s="29"/>
      <c r="E171" s="41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1"/>
      <c r="V171" s="21"/>
      <c r="W171" s="21"/>
      <c r="X171" s="21"/>
      <c r="Y171" s="21"/>
      <c r="Z171" s="21"/>
    </row>
    <row r="172" spans="1:26" s="17" customFormat="1" ht="16" customHeight="1">
      <c r="A172" s="9"/>
      <c r="B172" s="9"/>
      <c r="C172" s="28"/>
      <c r="D172" s="29"/>
      <c r="E172" s="41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1"/>
      <c r="V172" s="21"/>
      <c r="W172" s="21"/>
      <c r="X172" s="21"/>
      <c r="Y172" s="21"/>
      <c r="Z172" s="21"/>
    </row>
    <row r="173" spans="1:26" s="17" customFormat="1" ht="16" customHeight="1">
      <c r="A173" s="9"/>
      <c r="B173" s="9"/>
      <c r="C173" s="28"/>
      <c r="D173" s="29"/>
      <c r="E173" s="41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1"/>
      <c r="V173" s="21"/>
      <c r="W173" s="21"/>
      <c r="X173" s="21"/>
      <c r="Y173" s="21"/>
      <c r="Z173" s="21"/>
    </row>
    <row r="174" spans="1:26" s="17" customFormat="1" ht="16" customHeight="1">
      <c r="A174" s="9"/>
      <c r="B174" s="9"/>
      <c r="C174" s="28"/>
      <c r="D174" s="29"/>
      <c r="E174" s="41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1"/>
      <c r="V174" s="21"/>
      <c r="W174" s="21"/>
      <c r="X174" s="21"/>
      <c r="Y174" s="21"/>
      <c r="Z174" s="21"/>
    </row>
    <row r="175" spans="1:26" s="17" customFormat="1" ht="16" customHeight="1">
      <c r="A175" s="9"/>
      <c r="B175" s="9"/>
      <c r="C175" s="28"/>
      <c r="D175" s="29"/>
      <c r="E175" s="41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1"/>
      <c r="V175" s="21"/>
      <c r="W175" s="21"/>
      <c r="X175" s="21"/>
      <c r="Y175" s="21"/>
      <c r="Z175" s="21"/>
    </row>
    <row r="176" spans="1:26" s="17" customFormat="1" ht="16" customHeight="1">
      <c r="A176" s="9"/>
      <c r="B176" s="9"/>
      <c r="C176" s="28"/>
      <c r="D176" s="29"/>
      <c r="E176" s="41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1"/>
      <c r="V176" s="21"/>
      <c r="W176" s="21"/>
      <c r="X176" s="21"/>
      <c r="Y176" s="21"/>
      <c r="Z176" s="21"/>
    </row>
    <row r="177" spans="1:26" s="17" customFormat="1" ht="16" customHeight="1">
      <c r="A177" s="9"/>
      <c r="B177" s="9"/>
      <c r="C177" s="28"/>
      <c r="D177" s="29"/>
      <c r="E177" s="41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1"/>
      <c r="V177" s="21"/>
      <c r="W177" s="21"/>
      <c r="X177" s="21"/>
      <c r="Y177" s="21"/>
      <c r="Z177" s="21"/>
    </row>
    <row r="178" spans="1:26" s="17" customFormat="1" ht="16" customHeight="1">
      <c r="A178" s="9"/>
      <c r="B178" s="9"/>
      <c r="C178" s="28"/>
      <c r="D178" s="29"/>
      <c r="E178" s="41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1"/>
      <c r="V178" s="21"/>
      <c r="W178" s="21"/>
      <c r="X178" s="21"/>
      <c r="Y178" s="21"/>
      <c r="Z178" s="21"/>
    </row>
    <row r="179" spans="1:26" s="17" customFormat="1" ht="16" customHeight="1">
      <c r="A179" s="9"/>
      <c r="B179" s="9"/>
      <c r="C179" s="28"/>
      <c r="D179" s="29"/>
      <c r="E179" s="41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1"/>
      <c r="V179" s="21"/>
      <c r="W179" s="21"/>
      <c r="X179" s="21"/>
      <c r="Y179" s="21"/>
      <c r="Z179" s="21"/>
    </row>
    <row r="180" spans="1:26" s="17" customFormat="1" ht="16" customHeight="1">
      <c r="A180" s="9"/>
      <c r="B180" s="9"/>
      <c r="C180" s="28"/>
      <c r="D180" s="29"/>
      <c r="E180" s="41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1"/>
      <c r="V180" s="21"/>
      <c r="W180" s="21"/>
      <c r="X180" s="21"/>
      <c r="Y180" s="21"/>
      <c r="Z180" s="21"/>
    </row>
    <row r="181" spans="1:26" s="17" customFormat="1" ht="16" customHeight="1">
      <c r="A181" s="9"/>
      <c r="B181" s="9"/>
      <c r="C181" s="28"/>
      <c r="D181" s="29"/>
      <c r="E181" s="41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1"/>
      <c r="V181" s="21"/>
      <c r="W181" s="21"/>
      <c r="X181" s="21"/>
      <c r="Y181" s="21"/>
      <c r="Z181" s="21"/>
    </row>
    <row r="182" spans="1:26" s="17" customFormat="1" ht="16" customHeight="1">
      <c r="A182" s="9"/>
      <c r="B182" s="9"/>
      <c r="C182" s="28"/>
      <c r="D182" s="29"/>
      <c r="E182" s="41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1"/>
      <c r="V182" s="21"/>
      <c r="W182" s="21"/>
      <c r="X182" s="21"/>
      <c r="Y182" s="21"/>
      <c r="Z182" s="21"/>
    </row>
    <row r="183" spans="1:26" s="17" customFormat="1" ht="16" customHeight="1">
      <c r="A183" s="9"/>
      <c r="B183" s="9"/>
      <c r="C183" s="28"/>
      <c r="D183" s="29"/>
      <c r="E183" s="41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1"/>
      <c r="V183" s="21"/>
      <c r="W183" s="21"/>
      <c r="X183" s="21"/>
      <c r="Y183" s="21"/>
      <c r="Z183" s="21"/>
    </row>
    <row r="184" spans="1:26" s="17" customFormat="1" ht="16" customHeight="1">
      <c r="A184" s="9"/>
      <c r="B184" s="9"/>
      <c r="C184" s="28"/>
      <c r="D184" s="29"/>
      <c r="E184" s="41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1"/>
      <c r="V184" s="21"/>
      <c r="W184" s="21"/>
      <c r="X184" s="21"/>
      <c r="Y184" s="21"/>
      <c r="Z184" s="21"/>
    </row>
    <row r="185" spans="1:26" s="17" customFormat="1" ht="16" customHeight="1">
      <c r="A185" s="9"/>
      <c r="B185" s="9"/>
      <c r="C185" s="28"/>
      <c r="D185" s="29"/>
      <c r="E185" s="41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1"/>
      <c r="V185" s="21"/>
      <c r="W185" s="21"/>
      <c r="X185" s="21"/>
      <c r="Y185" s="21"/>
      <c r="Z185" s="21"/>
    </row>
    <row r="186" spans="1:26" s="17" customFormat="1" ht="16" customHeight="1">
      <c r="A186" s="9"/>
      <c r="B186" s="9"/>
      <c r="C186" s="28"/>
      <c r="D186" s="29"/>
      <c r="E186" s="41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1"/>
      <c r="V186" s="21"/>
      <c r="W186" s="21"/>
      <c r="X186" s="21"/>
      <c r="Y186" s="21"/>
      <c r="Z186" s="21"/>
    </row>
    <row r="187" spans="1:26" s="17" customFormat="1" ht="16" customHeight="1">
      <c r="A187" s="9"/>
      <c r="B187" s="9"/>
      <c r="C187" s="28"/>
      <c r="D187" s="29"/>
      <c r="E187" s="41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1"/>
      <c r="V187" s="21"/>
      <c r="W187" s="21"/>
      <c r="X187" s="21"/>
      <c r="Y187" s="21"/>
      <c r="Z187" s="21"/>
    </row>
    <row r="188" spans="1:26" s="17" customFormat="1" ht="16" customHeight="1">
      <c r="A188" s="9"/>
      <c r="B188" s="9"/>
      <c r="C188" s="28"/>
      <c r="D188" s="29"/>
      <c r="E188" s="41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1"/>
      <c r="V188" s="21"/>
      <c r="W188" s="21"/>
      <c r="X188" s="21"/>
      <c r="Y188" s="21"/>
      <c r="Z188" s="21"/>
    </row>
    <row r="189" spans="1:26" s="17" customFormat="1" ht="16" customHeight="1">
      <c r="A189" s="9"/>
      <c r="B189" s="9"/>
      <c r="C189" s="28"/>
      <c r="D189" s="29"/>
      <c r="E189" s="41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1"/>
      <c r="V189" s="21"/>
      <c r="W189" s="21"/>
      <c r="X189" s="21"/>
      <c r="Y189" s="21"/>
      <c r="Z189" s="21"/>
    </row>
    <row r="190" spans="1:26" s="17" customFormat="1" ht="16" customHeight="1">
      <c r="A190" s="9"/>
      <c r="B190" s="9"/>
      <c r="C190" s="28"/>
      <c r="D190" s="29"/>
      <c r="E190" s="41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1"/>
      <c r="V190" s="21"/>
      <c r="W190" s="21"/>
      <c r="X190" s="21"/>
      <c r="Y190" s="21"/>
      <c r="Z190" s="21"/>
    </row>
    <row r="191" spans="1:26" s="17" customFormat="1" ht="16" customHeight="1">
      <c r="A191" s="9"/>
      <c r="B191" s="9"/>
      <c r="C191" s="28"/>
      <c r="D191" s="29"/>
      <c r="E191" s="41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1"/>
      <c r="V191" s="21"/>
      <c r="W191" s="21"/>
      <c r="X191" s="21"/>
      <c r="Y191" s="21"/>
      <c r="Z191" s="21"/>
    </row>
    <row r="192" spans="1:26" s="17" customFormat="1" ht="16" customHeight="1">
      <c r="A192" s="9"/>
      <c r="B192" s="9"/>
      <c r="C192" s="28"/>
      <c r="D192" s="29"/>
      <c r="E192" s="41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1"/>
      <c r="V192" s="21"/>
      <c r="W192" s="21"/>
      <c r="X192" s="21"/>
      <c r="Y192" s="21"/>
      <c r="Z192" s="21"/>
    </row>
    <row r="193" spans="1:26" s="17" customFormat="1" ht="16" customHeight="1">
      <c r="A193" s="9"/>
      <c r="B193" s="9"/>
      <c r="C193" s="28"/>
      <c r="D193" s="29"/>
      <c r="E193" s="41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1"/>
      <c r="V193" s="21"/>
      <c r="W193" s="21"/>
      <c r="X193" s="21"/>
      <c r="Y193" s="21"/>
      <c r="Z193" s="21"/>
    </row>
    <row r="194" spans="1:26" s="17" customFormat="1" ht="16" customHeight="1">
      <c r="A194" s="9"/>
      <c r="B194" s="9"/>
      <c r="C194" s="28"/>
      <c r="D194" s="29"/>
      <c r="E194" s="41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1"/>
      <c r="V194" s="21"/>
      <c r="W194" s="21"/>
      <c r="X194" s="21"/>
      <c r="Y194" s="21"/>
      <c r="Z194" s="21"/>
    </row>
    <row r="195" spans="1:26" s="17" customFormat="1" ht="16" customHeight="1">
      <c r="A195" s="9"/>
      <c r="B195" s="9"/>
      <c r="C195" s="28"/>
      <c r="D195" s="29"/>
      <c r="E195" s="41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1"/>
      <c r="V195" s="21"/>
      <c r="W195" s="21"/>
      <c r="X195" s="21"/>
      <c r="Y195" s="21"/>
      <c r="Z195" s="21"/>
    </row>
    <row r="196" spans="1:26" s="17" customFormat="1" ht="16" customHeight="1">
      <c r="A196" s="9"/>
      <c r="B196" s="9"/>
      <c r="C196" s="28"/>
      <c r="D196" s="29"/>
      <c r="E196" s="41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1"/>
      <c r="V196" s="21"/>
      <c r="W196" s="21"/>
      <c r="X196" s="21"/>
      <c r="Y196" s="21"/>
      <c r="Z196" s="21"/>
    </row>
    <row r="197" spans="1:26" s="17" customFormat="1" ht="16" customHeight="1">
      <c r="A197" s="9"/>
      <c r="B197" s="9"/>
      <c r="C197" s="28"/>
      <c r="D197" s="29"/>
      <c r="E197" s="41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1"/>
      <c r="V197" s="21"/>
      <c r="W197" s="21"/>
      <c r="X197" s="21"/>
      <c r="Y197" s="21"/>
      <c r="Z197" s="21"/>
    </row>
    <row r="198" spans="1:26" s="17" customFormat="1" ht="16" customHeight="1">
      <c r="A198" s="9"/>
      <c r="B198" s="9"/>
      <c r="C198" s="28"/>
      <c r="D198" s="29"/>
      <c r="E198" s="41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1"/>
      <c r="V198" s="21"/>
      <c r="W198" s="21"/>
      <c r="X198" s="21"/>
      <c r="Y198" s="21"/>
      <c r="Z198" s="21"/>
    </row>
    <row r="199" spans="1:26" s="17" customFormat="1" ht="16" customHeight="1">
      <c r="A199" s="9"/>
      <c r="B199" s="9"/>
      <c r="C199" s="28"/>
      <c r="D199" s="29"/>
      <c r="E199" s="41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1"/>
      <c r="V199" s="21"/>
      <c r="W199" s="21"/>
      <c r="X199" s="21"/>
      <c r="Y199" s="21"/>
      <c r="Z199" s="21"/>
    </row>
    <row r="200" spans="1:26" s="17" customFormat="1" ht="16" customHeight="1">
      <c r="A200" s="9"/>
      <c r="B200" s="9"/>
      <c r="C200" s="28"/>
      <c r="D200" s="29"/>
      <c r="E200" s="41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1"/>
      <c r="V200" s="21"/>
      <c r="W200" s="21"/>
      <c r="X200" s="21"/>
      <c r="Y200" s="21"/>
      <c r="Z200" s="21"/>
    </row>
    <row r="201" spans="1:26" s="17" customFormat="1" ht="16" customHeight="1">
      <c r="A201" s="9"/>
      <c r="B201" s="9"/>
      <c r="C201" s="28"/>
      <c r="D201" s="29"/>
      <c r="E201" s="41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1"/>
      <c r="V201" s="21"/>
      <c r="W201" s="21"/>
      <c r="X201" s="21"/>
      <c r="Y201" s="21"/>
      <c r="Z201" s="21"/>
    </row>
    <row r="202" spans="1:26" s="17" customFormat="1" ht="16" customHeight="1">
      <c r="A202" s="9"/>
      <c r="B202" s="9"/>
      <c r="C202" s="28"/>
      <c r="D202" s="29"/>
      <c r="E202" s="41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1"/>
      <c r="V202" s="21"/>
      <c r="W202" s="21"/>
      <c r="X202" s="21"/>
      <c r="Y202" s="21"/>
      <c r="Z202" s="21"/>
    </row>
    <row r="203" spans="1:26" s="17" customFormat="1" ht="16" customHeight="1">
      <c r="A203" s="9"/>
      <c r="B203" s="9"/>
      <c r="C203" s="28"/>
      <c r="D203" s="29"/>
      <c r="E203" s="41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1"/>
      <c r="V203" s="21"/>
      <c r="W203" s="21"/>
      <c r="X203" s="21"/>
      <c r="Y203" s="21"/>
      <c r="Z203" s="21"/>
    </row>
    <row r="204" spans="1:26" s="17" customFormat="1" ht="16" customHeight="1">
      <c r="A204" s="9"/>
      <c r="B204" s="9"/>
      <c r="C204" s="28"/>
      <c r="D204" s="29"/>
      <c r="E204" s="41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1"/>
      <c r="V204" s="21"/>
      <c r="W204" s="21"/>
      <c r="X204" s="21"/>
      <c r="Y204" s="21"/>
      <c r="Z204" s="21"/>
    </row>
    <row r="205" spans="1:26" s="17" customFormat="1" ht="16" customHeight="1">
      <c r="A205" s="9"/>
      <c r="B205" s="9"/>
      <c r="C205" s="28"/>
      <c r="D205" s="29"/>
      <c r="E205" s="41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1"/>
      <c r="V205" s="21"/>
      <c r="W205" s="21"/>
      <c r="X205" s="21"/>
      <c r="Y205" s="21"/>
      <c r="Z205" s="21"/>
    </row>
    <row r="206" spans="1:26" s="17" customFormat="1" ht="16" customHeight="1">
      <c r="A206" s="9"/>
      <c r="B206" s="9"/>
      <c r="C206" s="28"/>
      <c r="D206" s="29"/>
      <c r="E206" s="41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1"/>
      <c r="V206" s="21"/>
      <c r="W206" s="21"/>
      <c r="X206" s="21"/>
      <c r="Y206" s="21"/>
      <c r="Z206" s="21"/>
    </row>
    <row r="207" spans="1:26" s="17" customFormat="1" ht="16" customHeight="1">
      <c r="A207" s="9"/>
      <c r="B207" s="9"/>
      <c r="C207" s="28"/>
      <c r="D207" s="29"/>
      <c r="E207" s="41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1"/>
      <c r="V207" s="21"/>
      <c r="W207" s="21"/>
      <c r="X207" s="21"/>
      <c r="Y207" s="21"/>
      <c r="Z207" s="21"/>
    </row>
    <row r="208" spans="1:26" s="17" customFormat="1" ht="16" customHeight="1">
      <c r="A208" s="9"/>
      <c r="B208" s="9"/>
      <c r="C208" s="28"/>
      <c r="D208" s="29"/>
      <c r="E208" s="41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1"/>
      <c r="V208" s="21"/>
      <c r="W208" s="21"/>
      <c r="X208" s="21"/>
      <c r="Y208" s="21"/>
      <c r="Z208" s="21"/>
    </row>
    <row r="209" spans="1:26" s="17" customFormat="1" ht="16" customHeight="1">
      <c r="A209" s="9"/>
      <c r="B209" s="9"/>
      <c r="C209" s="28"/>
      <c r="D209" s="29"/>
      <c r="E209" s="41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1"/>
      <c r="V209" s="21"/>
      <c r="W209" s="21"/>
      <c r="X209" s="21"/>
      <c r="Y209" s="21"/>
      <c r="Z209" s="21"/>
    </row>
    <row r="210" spans="1:26" s="17" customFormat="1" ht="16" customHeight="1">
      <c r="A210" s="9"/>
      <c r="B210" s="9"/>
      <c r="C210" s="28"/>
      <c r="D210" s="29"/>
      <c r="E210" s="41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1"/>
      <c r="V210" s="21"/>
      <c r="W210" s="21"/>
      <c r="X210" s="21"/>
      <c r="Y210" s="21"/>
      <c r="Z210" s="21"/>
    </row>
    <row r="211" spans="1:26" s="17" customFormat="1" ht="16" customHeight="1">
      <c r="A211" s="9"/>
      <c r="B211" s="9"/>
      <c r="C211" s="28"/>
      <c r="D211" s="29"/>
      <c r="E211" s="41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1"/>
      <c r="V211" s="21"/>
      <c r="W211" s="21"/>
      <c r="X211" s="21"/>
      <c r="Y211" s="21"/>
      <c r="Z211" s="21"/>
    </row>
    <row r="212" spans="1:26" s="17" customFormat="1" ht="16" customHeight="1">
      <c r="A212" s="9"/>
      <c r="B212" s="9"/>
      <c r="C212" s="28"/>
      <c r="D212" s="29"/>
      <c r="E212" s="41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1"/>
      <c r="V212" s="21"/>
      <c r="W212" s="21"/>
      <c r="X212" s="21"/>
      <c r="Y212" s="21"/>
      <c r="Z212" s="21"/>
    </row>
    <row r="213" spans="1:26" s="17" customFormat="1" ht="16" customHeight="1">
      <c r="A213" s="9"/>
      <c r="B213" s="9"/>
      <c r="C213" s="28"/>
      <c r="D213" s="29"/>
      <c r="E213" s="41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1"/>
      <c r="V213" s="21"/>
      <c r="W213" s="21"/>
      <c r="X213" s="21"/>
      <c r="Y213" s="21"/>
      <c r="Z213" s="21"/>
    </row>
    <row r="214" spans="1:26" s="17" customFormat="1" ht="16" customHeight="1">
      <c r="A214" s="9"/>
      <c r="B214" s="9"/>
      <c r="C214" s="28"/>
      <c r="D214" s="29"/>
      <c r="E214" s="41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1"/>
      <c r="V214" s="21"/>
      <c r="W214" s="21"/>
      <c r="X214" s="21"/>
      <c r="Y214" s="21"/>
      <c r="Z214" s="21"/>
    </row>
    <row r="215" spans="1:26" s="17" customFormat="1" ht="16" customHeight="1">
      <c r="A215" s="9"/>
      <c r="B215" s="9"/>
      <c r="C215" s="28"/>
      <c r="D215" s="29"/>
      <c r="E215" s="41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1"/>
      <c r="V215" s="21"/>
      <c r="W215" s="21"/>
      <c r="X215" s="21"/>
      <c r="Y215" s="21"/>
      <c r="Z215" s="21"/>
    </row>
  </sheetData>
  <phoneticPr fontId="6" type="noConversion"/>
  <printOptions gridLines="1"/>
  <pageMargins left="0.39000000000000007" right="0.39000000000000007" top="0.39000000000000007" bottom="0.39000000000000007" header="0.2" footer="0.2"/>
  <pageSetup paperSize="9" scale="62" orientation="portrait" horizontalDpi="300" verticalDpi="300"/>
  <headerFooter>
    <oddFooter>&amp;L&amp;F  &amp;A&amp;CPage &amp;P of &amp;N&amp;RPrinted &amp;D &amp;T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58"/>
  <sheetViews>
    <sheetView showRuler="0" zoomScale="130" zoomScaleNormal="130" zoomScalePageLayoutView="125" workbookViewId="0">
      <pane ySplit="5" topLeftCell="A135" activePane="bottomLeft" state="frozen"/>
      <selection sqref="A1:XFD1048576"/>
      <selection pane="bottomLeft" activeCell="D169" sqref="D169"/>
    </sheetView>
  </sheetViews>
  <sheetFormatPr baseColWidth="10" defaultColWidth="16.6640625" defaultRowHeight="16" customHeight="1"/>
  <cols>
    <col min="1" max="1" width="38.33203125" style="9" customWidth="1"/>
    <col min="2" max="2" width="35.83203125" style="9" customWidth="1"/>
    <col min="3" max="3" width="6.83203125" style="28" customWidth="1"/>
    <col min="4" max="4" width="9.33203125" style="29" customWidth="1"/>
    <col min="5" max="5" width="16.33203125" style="41" customWidth="1"/>
    <col min="6" max="9" width="16.6640625" style="17" customWidth="1"/>
    <col min="10" max="20" width="16.6640625" style="20" customWidth="1"/>
    <col min="21" max="16384" width="16.6640625" style="21"/>
  </cols>
  <sheetData>
    <row r="1" spans="1:26" ht="16" customHeight="1">
      <c r="A1" s="1" t="s">
        <v>69</v>
      </c>
      <c r="B1" s="1"/>
      <c r="C1" s="84"/>
      <c r="D1" s="41"/>
      <c r="U1" s="20"/>
      <c r="V1" s="20"/>
      <c r="W1" s="20"/>
      <c r="X1" s="20"/>
      <c r="Y1" s="20"/>
      <c r="Z1" s="20"/>
    </row>
    <row r="2" spans="1:26" ht="16" customHeight="1">
      <c r="A2" s="2"/>
      <c r="B2" s="2"/>
      <c r="C2" s="84"/>
      <c r="D2" s="41"/>
    </row>
    <row r="3" spans="1:26" ht="16" customHeight="1">
      <c r="A3" s="2"/>
      <c r="B3" s="2"/>
      <c r="C3" s="84"/>
      <c r="D3" s="41"/>
    </row>
    <row r="4" spans="1:26" ht="16" customHeight="1">
      <c r="A4" s="2"/>
      <c r="B4" s="2"/>
      <c r="C4" s="84"/>
      <c r="D4" s="41"/>
    </row>
    <row r="5" spans="1:26" ht="16" customHeight="1">
      <c r="A5" s="85" t="s">
        <v>56</v>
      </c>
      <c r="B5" s="85" t="s">
        <v>57</v>
      </c>
      <c r="C5" s="86" t="s">
        <v>58</v>
      </c>
      <c r="D5" s="16" t="s">
        <v>59</v>
      </c>
      <c r="E5" s="16" t="s">
        <v>60</v>
      </c>
    </row>
    <row r="6" spans="1:26" s="60" customFormat="1" ht="16" customHeight="1">
      <c r="A6" s="27" t="s">
        <v>70</v>
      </c>
      <c r="B6" s="27"/>
      <c r="C6" s="84"/>
      <c r="D6" s="41"/>
      <c r="E6" s="41"/>
      <c r="F6" s="5"/>
      <c r="G6" s="5"/>
      <c r="H6" s="5"/>
      <c r="I6" s="5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6" s="60" customFormat="1" ht="16" customHeight="1">
      <c r="A7" s="2" t="s">
        <v>71</v>
      </c>
      <c r="B7" s="9" t="s">
        <v>214</v>
      </c>
      <c r="C7" s="28">
        <v>26</v>
      </c>
      <c r="D7" s="29">
        <v>170</v>
      </c>
      <c r="E7" s="29">
        <f>SUM(C7*D7)</f>
        <v>4420</v>
      </c>
      <c r="F7" s="5"/>
      <c r="G7" s="5"/>
      <c r="H7" s="5"/>
      <c r="I7" s="5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6" s="60" customFormat="1" ht="16" customHeight="1">
      <c r="A8" s="2"/>
      <c r="B8" s="9" t="s">
        <v>215</v>
      </c>
      <c r="C8" s="28">
        <v>26</v>
      </c>
      <c r="D8" s="29">
        <v>170</v>
      </c>
      <c r="E8" s="29">
        <f>SUM(C8*D8)</f>
        <v>4420</v>
      </c>
      <c r="F8" s="5"/>
      <c r="G8" s="5"/>
      <c r="H8" s="5"/>
      <c r="I8" s="5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6" s="60" customFormat="1" ht="16" customHeight="1">
      <c r="A9" s="2"/>
      <c r="B9" s="9" t="s">
        <v>216</v>
      </c>
      <c r="C9" s="28">
        <v>26</v>
      </c>
      <c r="D9" s="29">
        <v>170</v>
      </c>
      <c r="E9" s="29">
        <f t="shared" ref="E9:E10" si="0">SUM(C9*D9)</f>
        <v>4420</v>
      </c>
      <c r="F9" s="5"/>
      <c r="G9" s="5"/>
      <c r="H9" s="5"/>
      <c r="I9" s="5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spans="1:26" s="60" customFormat="1" ht="16" customHeight="1">
      <c r="A10" s="2"/>
      <c r="B10" s="9" t="s">
        <v>217</v>
      </c>
      <c r="C10" s="28">
        <v>26</v>
      </c>
      <c r="D10" s="29">
        <v>170</v>
      </c>
      <c r="E10" s="29">
        <f t="shared" si="0"/>
        <v>4420</v>
      </c>
      <c r="F10" s="5"/>
      <c r="G10" s="5"/>
      <c r="H10" s="5"/>
      <c r="I10" s="5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spans="1:26" s="60" customFormat="1" ht="16" customHeight="1">
      <c r="A11" s="2"/>
      <c r="B11" s="9"/>
      <c r="C11" s="28"/>
      <c r="D11" s="29"/>
      <c r="E11" s="29"/>
      <c r="F11" s="5"/>
      <c r="G11" s="5"/>
      <c r="H11" s="5"/>
      <c r="I11" s="5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6" ht="16" customHeight="1" thickBot="1">
      <c r="A12" s="89"/>
      <c r="B12" s="89"/>
      <c r="C12" s="87"/>
      <c r="D12" s="88"/>
      <c r="E12" s="90">
        <f>SUM(E7:E11)</f>
        <v>17680</v>
      </c>
    </row>
    <row r="13" spans="1:26" s="60" customFormat="1" ht="16" customHeight="1">
      <c r="A13" s="2" t="s">
        <v>72</v>
      </c>
      <c r="B13" s="2"/>
      <c r="C13" s="84"/>
      <c r="D13" s="41"/>
      <c r="E13" s="41"/>
      <c r="F13" s="17"/>
      <c r="G13" s="17"/>
      <c r="H13" s="17"/>
      <c r="I13" s="17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6" s="60" customFormat="1" ht="16" customHeight="1">
      <c r="A14" s="2" t="s">
        <v>73</v>
      </c>
      <c r="B14" s="9"/>
      <c r="C14" s="28"/>
      <c r="D14" s="29"/>
      <c r="E14" s="29"/>
      <c r="F14" s="5"/>
      <c r="G14" s="5"/>
      <c r="H14" s="5"/>
      <c r="I14" s="5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6" s="60" customFormat="1" ht="16" customHeight="1">
      <c r="A15" s="2" t="s">
        <v>74</v>
      </c>
      <c r="B15" s="22"/>
      <c r="C15" s="28"/>
      <c r="D15" s="29"/>
      <c r="E15" s="29"/>
      <c r="F15" s="17"/>
      <c r="G15" s="17"/>
      <c r="H15" s="17"/>
      <c r="I15" s="17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6" s="60" customFormat="1" ht="16" customHeight="1">
      <c r="A16" s="2"/>
      <c r="B16" s="133" t="s">
        <v>218</v>
      </c>
      <c r="C16" s="28">
        <v>4</v>
      </c>
      <c r="D16" s="29">
        <v>1750</v>
      </c>
      <c r="E16" s="29">
        <f>D16*C16</f>
        <v>7000</v>
      </c>
      <c r="F16" s="17"/>
      <c r="G16" s="17"/>
      <c r="H16" s="17"/>
      <c r="I16" s="17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s="60" customFormat="1" ht="16" customHeight="1">
      <c r="A17" s="2"/>
      <c r="B17" s="133" t="s">
        <v>219</v>
      </c>
      <c r="C17" s="28">
        <v>2</v>
      </c>
      <c r="D17" s="29">
        <v>1750</v>
      </c>
      <c r="E17" s="29">
        <f t="shared" ref="E17:E20" si="1">D17*C17</f>
        <v>3500</v>
      </c>
      <c r="F17" s="17"/>
      <c r="G17" s="17"/>
      <c r="H17" s="17"/>
      <c r="I17" s="17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s="60" customFormat="1" ht="16" customHeight="1">
      <c r="A18" s="2"/>
      <c r="B18" s="133" t="s">
        <v>220</v>
      </c>
      <c r="C18" s="28">
        <v>2</v>
      </c>
      <c r="D18" s="29">
        <v>1750</v>
      </c>
      <c r="E18" s="29">
        <f t="shared" si="1"/>
        <v>3500</v>
      </c>
      <c r="F18" s="17"/>
      <c r="G18" s="17"/>
      <c r="H18" s="17"/>
      <c r="I18" s="17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s="60" customFormat="1" ht="16" customHeight="1">
      <c r="A19" s="2"/>
      <c r="B19" s="133" t="s">
        <v>221</v>
      </c>
      <c r="C19" s="28">
        <v>2</v>
      </c>
      <c r="D19" s="29">
        <v>1750</v>
      </c>
      <c r="E19" s="29">
        <f t="shared" si="1"/>
        <v>3500</v>
      </c>
      <c r="F19" s="17"/>
      <c r="G19" s="17"/>
      <c r="H19" s="17"/>
      <c r="I19" s="17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s="60" customFormat="1" ht="16" customHeight="1">
      <c r="A20" s="2"/>
      <c r="B20" s="133" t="s">
        <v>222</v>
      </c>
      <c r="C20" s="28">
        <v>2</v>
      </c>
      <c r="D20" s="29">
        <v>1750</v>
      </c>
      <c r="E20" s="29">
        <f t="shared" si="1"/>
        <v>3500</v>
      </c>
      <c r="F20" s="17"/>
      <c r="G20" s="17"/>
      <c r="H20" s="17"/>
      <c r="I20" s="17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s="60" customFormat="1" ht="16" customHeight="1">
      <c r="A21" s="2"/>
      <c r="B21" s="22"/>
      <c r="C21" s="28"/>
      <c r="D21" s="29"/>
      <c r="E21" s="29"/>
      <c r="F21" s="17"/>
      <c r="G21" s="17"/>
      <c r="H21" s="17"/>
      <c r="I21" s="17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1:20" s="60" customFormat="1" ht="16" customHeight="1">
      <c r="A22" s="2" t="s">
        <v>80</v>
      </c>
      <c r="B22" s="22"/>
      <c r="C22" s="28"/>
      <c r="D22" s="29"/>
      <c r="E22" s="29"/>
      <c r="F22" s="17"/>
      <c r="G22" s="17"/>
      <c r="H22" s="17"/>
      <c r="I22" s="17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s="60" customFormat="1" ht="16" customHeight="1">
      <c r="A23" s="2"/>
      <c r="B23" s="133" t="s">
        <v>218</v>
      </c>
      <c r="C23" s="28">
        <v>6</v>
      </c>
      <c r="D23" s="29">
        <v>2000</v>
      </c>
      <c r="E23" s="29">
        <f>D23*C23</f>
        <v>12000</v>
      </c>
      <c r="F23" s="17"/>
      <c r="G23" s="17"/>
      <c r="H23" s="17"/>
      <c r="I23" s="17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s="60" customFormat="1" ht="16" customHeight="1">
      <c r="A24" s="2"/>
      <c r="B24" s="133" t="s">
        <v>219</v>
      </c>
      <c r="C24" s="28">
        <v>3</v>
      </c>
      <c r="D24" s="29">
        <v>2000</v>
      </c>
      <c r="E24" s="29">
        <f t="shared" ref="E24:E27" si="2">D24*C24</f>
        <v>6000</v>
      </c>
      <c r="F24" s="17"/>
      <c r="G24" s="17"/>
      <c r="H24" s="17"/>
      <c r="I24" s="17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20" s="60" customFormat="1" ht="16" customHeight="1">
      <c r="A25" s="2"/>
      <c r="B25" s="133" t="s">
        <v>220</v>
      </c>
      <c r="C25" s="28">
        <v>3</v>
      </c>
      <c r="D25" s="29">
        <v>2000</v>
      </c>
      <c r="E25" s="29">
        <f t="shared" si="2"/>
        <v>6000</v>
      </c>
      <c r="F25" s="17"/>
      <c r="G25" s="17"/>
      <c r="H25" s="17"/>
      <c r="I25" s="17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1:20" s="60" customFormat="1" ht="16" customHeight="1">
      <c r="A26" s="2"/>
      <c r="B26" s="133" t="s">
        <v>221</v>
      </c>
      <c r="C26" s="28">
        <v>3</v>
      </c>
      <c r="D26" s="29">
        <v>2000</v>
      </c>
      <c r="E26" s="29">
        <f t="shared" si="2"/>
        <v>6000</v>
      </c>
      <c r="F26" s="17"/>
      <c r="G26" s="17"/>
      <c r="H26" s="17"/>
      <c r="I26" s="17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1:20" s="60" customFormat="1" ht="16" customHeight="1">
      <c r="A27" s="2"/>
      <c r="B27" s="133" t="s">
        <v>222</v>
      </c>
      <c r="C27" s="28">
        <v>3</v>
      </c>
      <c r="D27" s="29">
        <v>2000</v>
      </c>
      <c r="E27" s="29">
        <f t="shared" si="2"/>
        <v>6000</v>
      </c>
      <c r="F27" s="17"/>
      <c r="G27" s="17"/>
      <c r="H27" s="17"/>
      <c r="I27" s="1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s="60" customFormat="1" ht="16" customHeight="1" thickBot="1">
      <c r="A28" s="2"/>
      <c r="B28" s="133"/>
      <c r="C28" s="28"/>
      <c r="D28" s="29"/>
      <c r="E28" s="134">
        <f>SUM(E16:E27)</f>
        <v>57000</v>
      </c>
      <c r="F28" s="17"/>
      <c r="G28" s="17"/>
      <c r="H28" s="17"/>
      <c r="I28" s="17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spans="1:20" s="60" customFormat="1" ht="16" customHeight="1" thickTop="1">
      <c r="A29" s="2" t="s">
        <v>81</v>
      </c>
      <c r="B29" s="133"/>
      <c r="C29" s="28"/>
      <c r="D29" s="29"/>
      <c r="E29" s="29"/>
      <c r="F29" s="17"/>
      <c r="G29" s="17"/>
      <c r="H29" s="17"/>
      <c r="I29" s="17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spans="1:20" s="60" customFormat="1" ht="16" customHeight="1">
      <c r="A30" s="219" t="s">
        <v>82</v>
      </c>
      <c r="B30" s="133"/>
      <c r="C30" s="28"/>
      <c r="D30" s="29"/>
      <c r="E30" s="29"/>
      <c r="F30" s="17"/>
      <c r="G30" s="17"/>
      <c r="H30" s="17"/>
      <c r="I30" s="17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1:20" s="60" customFormat="1" ht="16" customHeight="1">
      <c r="A31" s="2" t="s">
        <v>75</v>
      </c>
      <c r="B31" s="22"/>
      <c r="C31" s="28"/>
      <c r="D31" s="29"/>
      <c r="E31" s="29"/>
      <c r="F31" s="17"/>
      <c r="G31" s="17"/>
      <c r="H31" s="17"/>
      <c r="I31" s="1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s="60" customFormat="1" ht="16" customHeight="1">
      <c r="A32" s="2" t="s">
        <v>83</v>
      </c>
      <c r="B32" s="133" t="s">
        <v>84</v>
      </c>
      <c r="C32" s="28">
        <v>5000</v>
      </c>
      <c r="D32" s="29">
        <v>2</v>
      </c>
      <c r="E32" s="29">
        <f>D32*C32</f>
        <v>10000</v>
      </c>
      <c r="F32" s="17"/>
      <c r="G32" s="17"/>
      <c r="H32" s="17"/>
      <c r="I32" s="17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1:20" s="60" customFormat="1" ht="16" customHeight="1">
      <c r="A33" s="2"/>
      <c r="B33" s="133" t="s">
        <v>85</v>
      </c>
      <c r="C33" s="28">
        <v>1</v>
      </c>
      <c r="D33" s="29">
        <v>9000</v>
      </c>
      <c r="E33" s="29">
        <f t="shared" ref="E33:E35" si="3">D33*C33</f>
        <v>9000</v>
      </c>
      <c r="F33" s="17"/>
      <c r="G33" s="17"/>
      <c r="H33" s="17"/>
      <c r="I33" s="17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s="60" customFormat="1" ht="16" customHeight="1">
      <c r="A34" s="2"/>
      <c r="B34" s="133" t="s">
        <v>86</v>
      </c>
      <c r="C34" s="28">
        <v>1</v>
      </c>
      <c r="D34" s="29">
        <v>1000</v>
      </c>
      <c r="E34" s="29">
        <f t="shared" si="3"/>
        <v>1000</v>
      </c>
      <c r="F34" s="17"/>
      <c r="G34" s="17"/>
      <c r="H34" s="17"/>
      <c r="I34" s="17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1:20" s="60" customFormat="1" ht="16" customHeight="1">
      <c r="A35" s="2"/>
      <c r="B35" s="133" t="s">
        <v>87</v>
      </c>
      <c r="C35" s="28">
        <v>1</v>
      </c>
      <c r="D35" s="29">
        <v>1000</v>
      </c>
      <c r="E35" s="29">
        <f t="shared" si="3"/>
        <v>1000</v>
      </c>
      <c r="F35" s="17"/>
      <c r="G35" s="17"/>
      <c r="H35" s="17"/>
      <c r="I35" s="17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20" s="60" customFormat="1" ht="16" customHeight="1">
      <c r="A36" s="2" t="s">
        <v>76</v>
      </c>
      <c r="B36" s="22"/>
      <c r="C36" s="28"/>
      <c r="D36" s="29"/>
      <c r="E36" s="29"/>
      <c r="F36" s="17"/>
      <c r="G36" s="17"/>
      <c r="H36" s="17"/>
      <c r="I36" s="17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pans="1:20" s="60" customFormat="1" ht="16" customHeight="1">
      <c r="A37" s="2" t="s">
        <v>88</v>
      </c>
      <c r="B37" s="133" t="s">
        <v>84</v>
      </c>
      <c r="C37" s="28">
        <v>1650</v>
      </c>
      <c r="D37" s="29">
        <v>2</v>
      </c>
      <c r="E37" s="29">
        <f>D37*C37</f>
        <v>3300</v>
      </c>
      <c r="F37" s="17"/>
      <c r="G37" s="17"/>
      <c r="H37" s="17"/>
      <c r="I37" s="17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s="60" customFormat="1" ht="16" customHeight="1">
      <c r="A38" s="2"/>
      <c r="B38" s="133" t="s">
        <v>85</v>
      </c>
      <c r="C38" s="28">
        <v>1</v>
      </c>
      <c r="D38" s="29">
        <v>3000</v>
      </c>
      <c r="E38" s="29">
        <f t="shared" ref="E38:E40" si="4">D38*C38</f>
        <v>3000</v>
      </c>
      <c r="F38" s="17"/>
      <c r="G38" s="17"/>
      <c r="H38" s="17"/>
      <c r="I38" s="17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1:20" s="60" customFormat="1" ht="16" customHeight="1">
      <c r="A39" s="2"/>
      <c r="B39" s="133" t="s">
        <v>86</v>
      </c>
      <c r="C39" s="28">
        <v>1</v>
      </c>
      <c r="D39" s="29">
        <v>400</v>
      </c>
      <c r="E39" s="29">
        <f t="shared" si="4"/>
        <v>400</v>
      </c>
      <c r="F39" s="17"/>
      <c r="G39" s="17"/>
      <c r="H39" s="17"/>
      <c r="I39" s="17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1:20" s="60" customFormat="1" ht="16" customHeight="1">
      <c r="A40" s="2"/>
      <c r="B40" s="133" t="s">
        <v>87</v>
      </c>
      <c r="C40" s="28">
        <v>1</v>
      </c>
      <c r="D40" s="29">
        <v>400</v>
      </c>
      <c r="E40" s="29">
        <f t="shared" si="4"/>
        <v>400</v>
      </c>
      <c r="F40" s="17"/>
      <c r="G40" s="17"/>
      <c r="H40" s="17"/>
      <c r="I40" s="17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0" s="60" customFormat="1" ht="16" customHeight="1">
      <c r="A41" s="2" t="s">
        <v>77</v>
      </c>
      <c r="B41" s="22"/>
      <c r="C41" s="28"/>
      <c r="D41" s="29"/>
      <c r="E41" s="29"/>
      <c r="F41" s="17"/>
      <c r="G41" s="17"/>
      <c r="H41" s="17"/>
      <c r="I41" s="17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s="60" customFormat="1" ht="16" customHeight="1">
      <c r="A42" s="2" t="s">
        <v>89</v>
      </c>
      <c r="B42" s="133" t="s">
        <v>84</v>
      </c>
      <c r="C42" s="28">
        <v>1000</v>
      </c>
      <c r="D42" s="29">
        <v>2</v>
      </c>
      <c r="E42" s="29">
        <f>D42*C42</f>
        <v>2000</v>
      </c>
      <c r="F42" s="17"/>
      <c r="G42" s="17"/>
      <c r="H42" s="17"/>
      <c r="I42" s="17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0" s="60" customFormat="1" ht="16" customHeight="1">
      <c r="A43" s="2"/>
      <c r="B43" s="133" t="s">
        <v>85</v>
      </c>
      <c r="C43" s="28">
        <v>1</v>
      </c>
      <c r="D43" s="29">
        <v>2000</v>
      </c>
      <c r="E43" s="29">
        <f t="shared" ref="E43:E45" si="5">D43*C43</f>
        <v>2000</v>
      </c>
      <c r="F43" s="17"/>
      <c r="G43" s="17"/>
      <c r="H43" s="17"/>
      <c r="I43" s="17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0" s="60" customFormat="1" ht="16" customHeight="1">
      <c r="A44" s="2"/>
      <c r="B44" s="133" t="s">
        <v>86</v>
      </c>
      <c r="C44" s="28">
        <v>1</v>
      </c>
      <c r="D44" s="29">
        <v>250</v>
      </c>
      <c r="E44" s="29">
        <f t="shared" si="5"/>
        <v>250</v>
      </c>
      <c r="F44" s="17"/>
      <c r="G44" s="17"/>
      <c r="H44" s="17"/>
      <c r="I44" s="17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1:20" s="60" customFormat="1" ht="16" customHeight="1">
      <c r="A45" s="2"/>
      <c r="B45" s="133" t="s">
        <v>87</v>
      </c>
      <c r="C45" s="28">
        <v>1</v>
      </c>
      <c r="D45" s="29">
        <v>250</v>
      </c>
      <c r="E45" s="29">
        <f t="shared" si="5"/>
        <v>250</v>
      </c>
      <c r="F45" s="17"/>
      <c r="G45" s="17"/>
      <c r="H45" s="17"/>
      <c r="I45" s="17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s="60" customFormat="1" ht="16" customHeight="1">
      <c r="A46" s="2" t="s">
        <v>78</v>
      </c>
      <c r="B46" s="22"/>
      <c r="C46" s="28"/>
      <c r="D46" s="29"/>
      <c r="E46" s="29"/>
      <c r="F46" s="17"/>
      <c r="G46" s="17"/>
      <c r="H46" s="17"/>
      <c r="I46" s="17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0" s="60" customFormat="1" ht="16" customHeight="1">
      <c r="A47" s="2" t="s">
        <v>88</v>
      </c>
      <c r="B47" s="133" t="s">
        <v>84</v>
      </c>
      <c r="C47" s="28">
        <v>350</v>
      </c>
      <c r="D47" s="29">
        <v>2</v>
      </c>
      <c r="E47" s="29">
        <f>D47*C47</f>
        <v>700</v>
      </c>
      <c r="F47" s="17"/>
      <c r="G47" s="17"/>
      <c r="H47" s="17"/>
      <c r="I47" s="17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0" s="60" customFormat="1" ht="16" customHeight="1">
      <c r="A48" s="2"/>
      <c r="B48" s="133" t="s">
        <v>85</v>
      </c>
      <c r="C48" s="28">
        <v>1</v>
      </c>
      <c r="D48" s="29">
        <v>3000</v>
      </c>
      <c r="E48" s="29">
        <f t="shared" ref="E48:E50" si="6">D48*C48</f>
        <v>3000</v>
      </c>
      <c r="F48" s="17"/>
      <c r="G48" s="17"/>
      <c r="H48" s="17"/>
      <c r="I48" s="17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s="60" customFormat="1" ht="16" customHeight="1">
      <c r="A49" s="2"/>
      <c r="B49" s="133" t="s">
        <v>86</v>
      </c>
      <c r="C49" s="28">
        <v>1</v>
      </c>
      <c r="D49" s="29">
        <v>400</v>
      </c>
      <c r="E49" s="29">
        <f t="shared" si="6"/>
        <v>400</v>
      </c>
      <c r="F49" s="17"/>
      <c r="G49" s="17"/>
      <c r="H49" s="17"/>
      <c r="I49" s="17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s="60" customFormat="1" ht="16" customHeight="1">
      <c r="A50" s="2"/>
      <c r="B50" s="133" t="s">
        <v>87</v>
      </c>
      <c r="C50" s="28">
        <v>1</v>
      </c>
      <c r="D50" s="29">
        <v>400</v>
      </c>
      <c r="E50" s="29">
        <f t="shared" si="6"/>
        <v>400</v>
      </c>
      <c r="F50" s="17"/>
      <c r="G50" s="17"/>
      <c r="H50" s="17"/>
      <c r="I50" s="17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 s="60" customFormat="1" ht="16" customHeight="1">
      <c r="A51" s="2" t="s">
        <v>79</v>
      </c>
      <c r="B51" s="22"/>
      <c r="C51" s="28"/>
      <c r="D51" s="29"/>
      <c r="E51" s="29"/>
      <c r="F51" s="17"/>
      <c r="G51" s="17"/>
      <c r="H51" s="17"/>
      <c r="I51" s="17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spans="1:20" s="60" customFormat="1" ht="16" customHeight="1">
      <c r="A52" s="2" t="s">
        <v>90</v>
      </c>
      <c r="B52" s="133" t="s">
        <v>84</v>
      </c>
      <c r="C52" s="28">
        <v>1650</v>
      </c>
      <c r="D52" s="29">
        <v>2</v>
      </c>
      <c r="E52" s="29">
        <f>D52*C52</f>
        <v>3300</v>
      </c>
      <c r="F52" s="17"/>
      <c r="G52" s="17"/>
      <c r="H52" s="17"/>
      <c r="I52" s="17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1:20" s="60" customFormat="1" ht="16" customHeight="1">
      <c r="A53" s="2"/>
      <c r="B53" s="133" t="s">
        <v>85</v>
      </c>
      <c r="C53" s="28">
        <v>1</v>
      </c>
      <c r="D53" s="29">
        <v>500</v>
      </c>
      <c r="E53" s="29">
        <f t="shared" ref="E53:E55" si="7">D53*C53</f>
        <v>500</v>
      </c>
      <c r="F53" s="17"/>
      <c r="G53" s="17"/>
      <c r="H53" s="17"/>
      <c r="I53" s="17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s="60" customFormat="1" ht="16" customHeight="1">
      <c r="A54" s="2"/>
      <c r="B54" s="133" t="s">
        <v>86</v>
      </c>
      <c r="C54" s="28">
        <v>1</v>
      </c>
      <c r="D54" s="29">
        <v>150</v>
      </c>
      <c r="E54" s="29">
        <f t="shared" si="7"/>
        <v>150</v>
      </c>
      <c r="F54" s="17"/>
      <c r="G54" s="17"/>
      <c r="H54" s="17"/>
      <c r="I54" s="17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 s="60" customFormat="1" ht="16" customHeight="1">
      <c r="A55" s="2"/>
      <c r="B55" s="133" t="s">
        <v>87</v>
      </c>
      <c r="C55" s="28">
        <v>1</v>
      </c>
      <c r="D55" s="29">
        <v>150</v>
      </c>
      <c r="E55" s="29">
        <f t="shared" si="7"/>
        <v>150</v>
      </c>
      <c r="F55" s="17"/>
      <c r="G55" s="17"/>
      <c r="H55" s="17"/>
      <c r="I55" s="17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spans="1:20" s="60" customFormat="1" ht="16" customHeight="1" thickBot="1">
      <c r="A56" s="2"/>
      <c r="B56" s="133"/>
      <c r="C56" s="28"/>
      <c r="D56" s="29"/>
      <c r="E56" s="134">
        <f>SUM(E32:E55)</f>
        <v>41200</v>
      </c>
      <c r="F56" s="17"/>
      <c r="G56" s="17"/>
      <c r="H56" s="17"/>
      <c r="I56" s="1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1:20" s="60" customFormat="1" ht="16" customHeight="1" thickTop="1">
      <c r="A57" s="2" t="s">
        <v>91</v>
      </c>
      <c r="B57" s="133"/>
      <c r="C57" s="28"/>
      <c r="D57" s="29"/>
      <c r="E57" s="29"/>
      <c r="F57" s="17"/>
      <c r="G57" s="17"/>
      <c r="H57" s="17"/>
      <c r="I57" s="17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s="60" customFormat="1" ht="16" customHeight="1">
      <c r="A58" s="2" t="s">
        <v>92</v>
      </c>
      <c r="B58" s="133" t="s">
        <v>75</v>
      </c>
      <c r="C58" s="28">
        <v>1</v>
      </c>
      <c r="D58" s="29">
        <v>250</v>
      </c>
      <c r="E58" s="29">
        <f>C58*D58</f>
        <v>250</v>
      </c>
      <c r="F58" s="17"/>
      <c r="G58" s="17"/>
      <c r="H58" s="17"/>
      <c r="I58" s="17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1:20" s="60" customFormat="1" ht="16" customHeight="1">
      <c r="A59" s="2"/>
      <c r="B59" s="133" t="s">
        <v>76</v>
      </c>
      <c r="C59" s="28">
        <v>1</v>
      </c>
      <c r="D59" s="29">
        <v>100</v>
      </c>
      <c r="E59" s="29">
        <f t="shared" ref="E59:E62" si="8">C59*D59</f>
        <v>100</v>
      </c>
      <c r="F59" s="17"/>
      <c r="G59" s="17"/>
      <c r="H59" s="17"/>
      <c r="I59" s="17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20" s="60" customFormat="1" ht="16" customHeight="1">
      <c r="A60" s="2"/>
      <c r="B60" s="133" t="s">
        <v>77</v>
      </c>
      <c r="C60" s="28">
        <v>1</v>
      </c>
      <c r="D60" s="29">
        <v>75</v>
      </c>
      <c r="E60" s="29">
        <f t="shared" si="8"/>
        <v>75</v>
      </c>
      <c r="F60" s="17"/>
      <c r="G60" s="17"/>
      <c r="H60" s="17"/>
      <c r="I60" s="17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1:20" s="60" customFormat="1" ht="16" customHeight="1">
      <c r="A61" s="2"/>
      <c r="B61" s="133" t="s">
        <v>78</v>
      </c>
      <c r="C61" s="28">
        <v>1</v>
      </c>
      <c r="D61" s="29">
        <v>100</v>
      </c>
      <c r="E61" s="29">
        <f t="shared" si="8"/>
        <v>100</v>
      </c>
      <c r="F61" s="17"/>
      <c r="G61" s="17"/>
      <c r="H61" s="17"/>
      <c r="I61" s="17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s="60" customFormat="1" ht="16" customHeight="1">
      <c r="A62" s="2"/>
      <c r="B62" s="133" t="s">
        <v>79</v>
      </c>
      <c r="C62" s="28">
        <v>1</v>
      </c>
      <c r="D62" s="29">
        <v>50</v>
      </c>
      <c r="E62" s="29">
        <f t="shared" si="8"/>
        <v>50</v>
      </c>
      <c r="F62" s="17"/>
      <c r="G62" s="17"/>
      <c r="H62" s="17"/>
      <c r="I62" s="17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1:20" s="60" customFormat="1" ht="16" customHeight="1" thickBot="1">
      <c r="A63" s="2"/>
      <c r="B63" s="133"/>
      <c r="C63" s="28"/>
      <c r="D63" s="29"/>
      <c r="E63" s="134">
        <f>SUM(E58:E62)</f>
        <v>575</v>
      </c>
      <c r="F63" s="17"/>
      <c r="G63" s="17"/>
      <c r="H63" s="17"/>
      <c r="I63" s="17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1:20" s="60" customFormat="1" ht="16" customHeight="1" thickTop="1">
      <c r="A64" s="2"/>
      <c r="B64" s="133"/>
      <c r="C64" s="28"/>
      <c r="D64" s="29"/>
      <c r="E64" s="29"/>
      <c r="F64" s="17"/>
      <c r="G64" s="17"/>
      <c r="H64" s="17"/>
      <c r="I64" s="17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1:20" ht="16" customHeight="1" thickBot="1">
      <c r="A65" s="89"/>
      <c r="B65" s="89"/>
      <c r="C65" s="87"/>
      <c r="D65" s="88"/>
      <c r="E65" s="92">
        <f>SUM(E28+E56+E63)</f>
        <v>98775</v>
      </c>
    </row>
    <row r="66" spans="1:20" s="60" customFormat="1" ht="16" customHeight="1">
      <c r="A66" s="2" t="s">
        <v>93</v>
      </c>
      <c r="B66" s="2"/>
      <c r="C66" s="84"/>
      <c r="D66" s="41"/>
      <c r="E66" s="41"/>
      <c r="F66" s="17"/>
      <c r="G66" s="17"/>
      <c r="H66" s="17"/>
      <c r="I66" s="17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1:20" s="60" customFormat="1" ht="16" customHeight="1">
      <c r="A67" s="2"/>
      <c r="B67" s="9"/>
      <c r="C67" s="28"/>
      <c r="D67" s="29"/>
      <c r="E67" s="29"/>
      <c r="F67" s="5"/>
      <c r="G67" s="5"/>
      <c r="H67" s="5"/>
      <c r="I67" s="5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1:20" s="60" customFormat="1" ht="16" customHeight="1">
      <c r="A68" s="2" t="s">
        <v>94</v>
      </c>
      <c r="B68" s="22"/>
      <c r="C68" s="28"/>
      <c r="D68" s="29"/>
      <c r="E68" s="29"/>
      <c r="F68" s="17"/>
      <c r="G68" s="17"/>
      <c r="H68" s="17"/>
      <c r="I68" s="17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1:20" s="60" customFormat="1" ht="16" customHeight="1">
      <c r="A69" s="2"/>
      <c r="B69" s="133" t="s">
        <v>75</v>
      </c>
      <c r="C69" s="28">
        <v>0</v>
      </c>
      <c r="D69" s="29">
        <v>0</v>
      </c>
      <c r="E69" s="29">
        <f>D69*C69</f>
        <v>0</v>
      </c>
      <c r="F69" s="17"/>
      <c r="G69" s="17"/>
      <c r="H69" s="17"/>
      <c r="I69" s="17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1:20" s="60" customFormat="1" ht="16" customHeight="1">
      <c r="A70" s="2"/>
      <c r="B70" s="133" t="s">
        <v>76</v>
      </c>
      <c r="C70" s="28">
        <v>1</v>
      </c>
      <c r="D70" s="29">
        <v>12500</v>
      </c>
      <c r="E70" s="29">
        <f t="shared" ref="E70:E73" si="9">D70*C70</f>
        <v>12500</v>
      </c>
      <c r="F70" s="17"/>
      <c r="G70" s="17"/>
      <c r="H70" s="17"/>
      <c r="I70" s="17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20" s="60" customFormat="1" ht="16" customHeight="1">
      <c r="A71" s="2"/>
      <c r="B71" s="133" t="s">
        <v>77</v>
      </c>
      <c r="C71" s="28">
        <v>0</v>
      </c>
      <c r="D71" s="29">
        <v>0</v>
      </c>
      <c r="E71" s="29">
        <f t="shared" si="9"/>
        <v>0</v>
      </c>
      <c r="F71" s="17"/>
      <c r="G71" s="17"/>
      <c r="H71" s="17"/>
      <c r="I71" s="1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s="60" customFormat="1" ht="16" customHeight="1">
      <c r="A72" s="2"/>
      <c r="B72" s="133" t="s">
        <v>78</v>
      </c>
      <c r="C72" s="28">
        <v>1</v>
      </c>
      <c r="D72" s="29">
        <v>12500</v>
      </c>
      <c r="E72" s="29">
        <f t="shared" si="9"/>
        <v>12500</v>
      </c>
      <c r="F72" s="17"/>
      <c r="G72" s="17"/>
      <c r="H72" s="17"/>
      <c r="I72" s="17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1:20" s="60" customFormat="1" ht="16" customHeight="1">
      <c r="A73" s="2"/>
      <c r="B73" s="133" t="s">
        <v>79</v>
      </c>
      <c r="C73" s="28">
        <v>0</v>
      </c>
      <c r="D73" s="29">
        <v>0</v>
      </c>
      <c r="E73" s="29">
        <f t="shared" si="9"/>
        <v>0</v>
      </c>
      <c r="F73" s="17"/>
      <c r="G73" s="17"/>
      <c r="H73" s="17"/>
      <c r="I73" s="17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1:20" s="60" customFormat="1" ht="16" customHeight="1">
      <c r="A74" s="2" t="s">
        <v>16</v>
      </c>
      <c r="B74" s="22"/>
      <c r="C74" s="28"/>
      <c r="D74" s="29"/>
      <c r="E74" s="29"/>
      <c r="F74" s="17"/>
      <c r="G74" s="17"/>
      <c r="H74" s="17"/>
      <c r="I74" s="17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1:20" s="60" customFormat="1" ht="16" customHeight="1">
      <c r="A75" s="2"/>
      <c r="B75" s="133" t="s">
        <v>75</v>
      </c>
      <c r="C75" s="28">
        <v>2</v>
      </c>
      <c r="D75" s="29">
        <v>300</v>
      </c>
      <c r="E75" s="29">
        <f>D75*C75</f>
        <v>600</v>
      </c>
      <c r="F75" s="17"/>
      <c r="G75" s="17"/>
      <c r="H75" s="17"/>
      <c r="I75" s="17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s="60" customFormat="1" ht="16" customHeight="1">
      <c r="A76" s="2"/>
      <c r="B76" s="133" t="s">
        <v>76</v>
      </c>
      <c r="C76" s="28">
        <v>2</v>
      </c>
      <c r="D76" s="29">
        <v>300</v>
      </c>
      <c r="E76" s="29">
        <f t="shared" ref="E76:E79" si="10">D76*C76</f>
        <v>600</v>
      </c>
      <c r="F76" s="17"/>
      <c r="G76" s="17"/>
      <c r="H76" s="17"/>
      <c r="I76" s="17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20" s="60" customFormat="1" ht="16" customHeight="1">
      <c r="A77" s="2"/>
      <c r="B77" s="133" t="s">
        <v>77</v>
      </c>
      <c r="C77" s="28">
        <v>2</v>
      </c>
      <c r="D77" s="29">
        <v>300</v>
      </c>
      <c r="E77" s="29">
        <f t="shared" si="10"/>
        <v>600</v>
      </c>
      <c r="F77" s="17"/>
      <c r="G77" s="17"/>
      <c r="H77" s="17"/>
      <c r="I77" s="17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1:20" s="60" customFormat="1" ht="16" customHeight="1">
      <c r="A78" s="2"/>
      <c r="B78" s="133" t="s">
        <v>78</v>
      </c>
      <c r="C78" s="28">
        <v>2</v>
      </c>
      <c r="D78" s="29">
        <v>300</v>
      </c>
      <c r="E78" s="29">
        <f t="shared" si="10"/>
        <v>600</v>
      </c>
      <c r="F78" s="17"/>
      <c r="G78" s="17"/>
      <c r="H78" s="17"/>
      <c r="I78" s="1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1:20" s="60" customFormat="1" ht="16" customHeight="1">
      <c r="A79" s="2"/>
      <c r="B79" s="133" t="s">
        <v>79</v>
      </c>
      <c r="C79" s="28">
        <v>2</v>
      </c>
      <c r="D79" s="29">
        <v>300</v>
      </c>
      <c r="E79" s="29">
        <f t="shared" si="10"/>
        <v>600</v>
      </c>
      <c r="F79" s="17"/>
      <c r="G79" s="17"/>
      <c r="H79" s="17"/>
      <c r="I79" s="17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s="60" customFormat="1" ht="16" customHeight="1">
      <c r="A80" s="2"/>
      <c r="B80" s="22"/>
      <c r="C80" s="28"/>
      <c r="D80" s="29"/>
      <c r="E80" s="29"/>
      <c r="F80" s="17"/>
      <c r="G80" s="17"/>
      <c r="H80" s="17"/>
      <c r="I80" s="17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1:20" s="60" customFormat="1" ht="16" customHeight="1">
      <c r="A81" s="2" t="s">
        <v>17</v>
      </c>
      <c r="B81" s="22"/>
      <c r="C81" s="28"/>
      <c r="D81" s="29"/>
      <c r="E81" s="29"/>
      <c r="F81" s="17"/>
      <c r="G81" s="17"/>
      <c r="H81" s="17"/>
      <c r="I81" s="17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20" s="60" customFormat="1" ht="16" customHeight="1">
      <c r="A82" s="2"/>
      <c r="B82" s="133" t="s">
        <v>75</v>
      </c>
      <c r="C82" s="28">
        <v>1</v>
      </c>
      <c r="D82" s="29">
        <v>1000</v>
      </c>
      <c r="E82" s="29">
        <f>D82*C82</f>
        <v>1000</v>
      </c>
      <c r="F82" s="17"/>
      <c r="G82" s="17"/>
      <c r="H82" s="17"/>
      <c r="I82" s="17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1:20" s="60" customFormat="1" ht="16" customHeight="1">
      <c r="A83" s="2"/>
      <c r="B83" s="133" t="s">
        <v>76</v>
      </c>
      <c r="C83" s="28">
        <v>1</v>
      </c>
      <c r="D83" s="29">
        <v>500</v>
      </c>
      <c r="E83" s="29">
        <f t="shared" ref="E83:E86" si="11">D83*C83</f>
        <v>500</v>
      </c>
      <c r="F83" s="17"/>
      <c r="G83" s="17"/>
      <c r="H83" s="17"/>
      <c r="I83" s="17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s="60" customFormat="1" ht="16" customHeight="1">
      <c r="A84" s="2"/>
      <c r="B84" s="133" t="s">
        <v>77</v>
      </c>
      <c r="C84" s="28">
        <v>1</v>
      </c>
      <c r="D84" s="29">
        <v>500</v>
      </c>
      <c r="E84" s="29">
        <f t="shared" si="11"/>
        <v>500</v>
      </c>
      <c r="F84" s="17"/>
      <c r="G84" s="17"/>
      <c r="H84" s="17"/>
      <c r="I84" s="17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1:20" s="60" customFormat="1" ht="16" customHeight="1">
      <c r="A85" s="2"/>
      <c r="B85" s="133" t="s">
        <v>78</v>
      </c>
      <c r="C85" s="28">
        <v>1</v>
      </c>
      <c r="D85" s="29">
        <v>500</v>
      </c>
      <c r="E85" s="29">
        <f t="shared" si="11"/>
        <v>500</v>
      </c>
      <c r="F85" s="17"/>
      <c r="G85" s="17"/>
      <c r="H85" s="17"/>
      <c r="I85" s="1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1:20" s="60" customFormat="1" ht="16" customHeight="1">
      <c r="A86" s="2"/>
      <c r="B86" s="133" t="s">
        <v>79</v>
      </c>
      <c r="C86" s="28">
        <v>1</v>
      </c>
      <c r="D86" s="29">
        <v>200</v>
      </c>
      <c r="E86" s="29">
        <f t="shared" si="11"/>
        <v>200</v>
      </c>
      <c r="F86" s="17"/>
      <c r="G86" s="17"/>
      <c r="H86" s="17"/>
      <c r="I86" s="17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1:20" s="60" customFormat="1" ht="16" customHeight="1">
      <c r="A87" s="2"/>
      <c r="B87" s="133"/>
      <c r="C87" s="28"/>
      <c r="D87" s="29"/>
      <c r="E87" s="29"/>
      <c r="F87" s="17"/>
      <c r="G87" s="17"/>
      <c r="H87" s="17"/>
      <c r="I87" s="17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ht="16" customHeight="1" thickBot="1">
      <c r="A88" s="89"/>
      <c r="B88" s="89"/>
      <c r="C88" s="87"/>
      <c r="D88" s="88"/>
      <c r="E88" s="92">
        <f>SUM(E69:E86)</f>
        <v>30700</v>
      </c>
    </row>
    <row r="89" spans="1:20" s="60" customFormat="1" ht="16" customHeight="1">
      <c r="A89" s="2" t="s">
        <v>95</v>
      </c>
      <c r="B89" s="2"/>
      <c r="C89" s="84"/>
      <c r="D89" s="41"/>
      <c r="E89" s="41"/>
      <c r="F89" s="17"/>
      <c r="G89" s="17"/>
      <c r="H89" s="17"/>
      <c r="I89" s="17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</row>
    <row r="90" spans="1:20" s="60" customFormat="1" ht="16" customHeight="1">
      <c r="A90" s="2" t="s">
        <v>96</v>
      </c>
      <c r="B90" s="9"/>
      <c r="C90" s="28"/>
      <c r="D90" s="29"/>
      <c r="E90" s="29"/>
      <c r="F90" s="5"/>
      <c r="G90" s="5"/>
      <c r="H90" s="5"/>
      <c r="I90" s="5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</row>
    <row r="91" spans="1:20" s="60" customFormat="1" ht="16" customHeight="1">
      <c r="A91" s="2" t="s">
        <v>75</v>
      </c>
      <c r="B91" s="22"/>
      <c r="C91" s="28"/>
      <c r="D91" s="29"/>
      <c r="E91" s="29"/>
      <c r="F91" s="17"/>
      <c r="G91" s="17"/>
      <c r="H91" s="17"/>
      <c r="I91" s="17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s="60" customFormat="1" ht="16" customHeight="1">
      <c r="A92" s="2"/>
      <c r="B92" s="133" t="s">
        <v>97</v>
      </c>
      <c r="C92" s="218">
        <v>3</v>
      </c>
      <c r="D92" s="29">
        <v>250</v>
      </c>
      <c r="E92" s="29">
        <f>D92*C92</f>
        <v>750</v>
      </c>
      <c r="F92" s="17"/>
      <c r="G92" s="17"/>
      <c r="H92" s="17"/>
      <c r="I92" s="17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spans="1:20" s="60" customFormat="1" ht="16" customHeight="1">
      <c r="A93" s="2"/>
      <c r="B93" s="133" t="s">
        <v>98</v>
      </c>
      <c r="C93" s="218">
        <v>2</v>
      </c>
      <c r="D93" s="29">
        <v>300</v>
      </c>
      <c r="E93" s="29">
        <f t="shared" ref="E93:E95" si="12">D93*C93</f>
        <v>600</v>
      </c>
      <c r="F93" s="17"/>
      <c r="G93" s="17"/>
      <c r="H93" s="17"/>
      <c r="I93" s="17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s="60" customFormat="1" ht="16" customHeight="1">
      <c r="A94" s="2"/>
      <c r="B94" s="133" t="s">
        <v>99</v>
      </c>
      <c r="C94" s="218">
        <v>250</v>
      </c>
      <c r="D94" s="29">
        <v>5</v>
      </c>
      <c r="E94" s="29">
        <f t="shared" si="12"/>
        <v>1250</v>
      </c>
      <c r="F94" s="17"/>
      <c r="G94" s="17"/>
      <c r="H94" s="17"/>
      <c r="I94" s="1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</row>
    <row r="95" spans="1:20" s="60" customFormat="1" ht="16" customHeight="1">
      <c r="A95" s="2"/>
      <c r="B95" s="133" t="s">
        <v>100</v>
      </c>
      <c r="C95" s="218">
        <v>250</v>
      </c>
      <c r="D95" s="29">
        <v>5</v>
      </c>
      <c r="E95" s="29">
        <f t="shared" si="12"/>
        <v>1250</v>
      </c>
      <c r="F95" s="17"/>
      <c r="G95" s="17"/>
      <c r="H95" s="17"/>
      <c r="I95" s="17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</row>
    <row r="96" spans="1:20" s="60" customFormat="1" ht="16" customHeight="1">
      <c r="A96" s="2" t="s">
        <v>76</v>
      </c>
      <c r="B96" s="22"/>
      <c r="C96" s="28"/>
      <c r="D96" s="29"/>
      <c r="E96" s="29"/>
      <c r="F96" s="17"/>
      <c r="G96" s="17"/>
      <c r="H96" s="17"/>
      <c r="I96" s="17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</row>
    <row r="97" spans="1:20" s="60" customFormat="1" ht="16" customHeight="1">
      <c r="A97" s="2"/>
      <c r="B97" s="133" t="s">
        <v>97</v>
      </c>
      <c r="C97" s="28">
        <v>1</v>
      </c>
      <c r="D97" s="29">
        <v>250</v>
      </c>
      <c r="E97" s="29">
        <f>D97*C97</f>
        <v>250</v>
      </c>
      <c r="F97" s="17"/>
      <c r="G97" s="17"/>
      <c r="H97" s="17"/>
      <c r="I97" s="17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s="60" customFormat="1" ht="16" customHeight="1">
      <c r="A98" s="2"/>
      <c r="B98" s="133" t="s">
        <v>98</v>
      </c>
      <c r="C98" s="28">
        <v>1</v>
      </c>
      <c r="D98" s="29">
        <v>300</v>
      </c>
      <c r="E98" s="29">
        <f t="shared" ref="E98:E100" si="13">D98*C98</f>
        <v>300</v>
      </c>
      <c r="F98" s="17"/>
      <c r="G98" s="17"/>
      <c r="H98" s="17"/>
      <c r="I98" s="17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</row>
    <row r="99" spans="1:20" s="60" customFormat="1" ht="16" customHeight="1">
      <c r="A99" s="2"/>
      <c r="B99" s="133" t="s">
        <v>99</v>
      </c>
      <c r="C99" s="28">
        <v>65</v>
      </c>
      <c r="D99" s="29">
        <v>5</v>
      </c>
      <c r="E99" s="29">
        <f t="shared" si="13"/>
        <v>325</v>
      </c>
      <c r="F99" s="17"/>
      <c r="G99" s="17"/>
      <c r="H99" s="17"/>
      <c r="I99" s="17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</row>
    <row r="100" spans="1:20" s="60" customFormat="1" ht="16" customHeight="1">
      <c r="A100" s="2"/>
      <c r="B100" s="133" t="s">
        <v>100</v>
      </c>
      <c r="C100" s="28">
        <v>65</v>
      </c>
      <c r="D100" s="29">
        <v>5</v>
      </c>
      <c r="E100" s="29">
        <f t="shared" si="13"/>
        <v>325</v>
      </c>
      <c r="F100" s="17"/>
      <c r="G100" s="17"/>
      <c r="H100" s="17"/>
      <c r="I100" s="1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</row>
    <row r="101" spans="1:20" s="60" customFormat="1" ht="16" customHeight="1">
      <c r="A101" s="2" t="s">
        <v>77</v>
      </c>
      <c r="B101" s="22"/>
      <c r="C101" s="28"/>
      <c r="D101" s="29"/>
      <c r="E101" s="29"/>
      <c r="F101" s="17"/>
      <c r="G101" s="17"/>
      <c r="H101" s="17"/>
      <c r="I101" s="17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</row>
    <row r="102" spans="1:20" s="60" customFormat="1" ht="16" customHeight="1">
      <c r="A102" s="2"/>
      <c r="B102" s="133" t="s">
        <v>97</v>
      </c>
      <c r="C102" s="28">
        <v>1</v>
      </c>
      <c r="D102" s="29">
        <v>250</v>
      </c>
      <c r="E102" s="29">
        <f>D102*C102</f>
        <v>250</v>
      </c>
      <c r="F102" s="17"/>
      <c r="G102" s="17"/>
      <c r="H102" s="17"/>
      <c r="I102" s="17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</row>
    <row r="103" spans="1:20" s="60" customFormat="1" ht="16" customHeight="1">
      <c r="A103" s="2"/>
      <c r="B103" s="133" t="s">
        <v>98</v>
      </c>
      <c r="C103" s="28">
        <v>1</v>
      </c>
      <c r="D103" s="29">
        <v>300</v>
      </c>
      <c r="E103" s="29">
        <f t="shared" ref="E103:E105" si="14">D103*C103</f>
        <v>300</v>
      </c>
      <c r="F103" s="17"/>
      <c r="G103" s="17"/>
      <c r="H103" s="17"/>
      <c r="I103" s="17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</row>
    <row r="104" spans="1:20" s="60" customFormat="1" ht="16" customHeight="1">
      <c r="A104" s="2"/>
      <c r="B104" s="133" t="s">
        <v>99</v>
      </c>
      <c r="C104" s="28">
        <v>50</v>
      </c>
      <c r="D104" s="29">
        <v>5</v>
      </c>
      <c r="E104" s="29">
        <f t="shared" si="14"/>
        <v>250</v>
      </c>
      <c r="F104" s="17"/>
      <c r="G104" s="17"/>
      <c r="H104" s="17"/>
      <c r="I104" s="17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</row>
    <row r="105" spans="1:20" s="60" customFormat="1" ht="16" customHeight="1">
      <c r="A105" s="2"/>
      <c r="B105" s="133" t="s">
        <v>100</v>
      </c>
      <c r="C105" s="28">
        <v>50</v>
      </c>
      <c r="D105" s="29">
        <v>5</v>
      </c>
      <c r="E105" s="29">
        <f t="shared" si="14"/>
        <v>250</v>
      </c>
      <c r="F105" s="17"/>
      <c r="G105" s="17"/>
      <c r="H105" s="17"/>
      <c r="I105" s="17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</row>
    <row r="106" spans="1:20" s="60" customFormat="1" ht="16" customHeight="1">
      <c r="A106" s="2" t="s">
        <v>78</v>
      </c>
      <c r="B106" s="22"/>
      <c r="C106" s="28"/>
      <c r="D106" s="29"/>
      <c r="E106" s="29"/>
      <c r="F106" s="17"/>
      <c r="G106" s="17"/>
      <c r="H106" s="17"/>
      <c r="I106" s="17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</row>
    <row r="107" spans="1:20" s="60" customFormat="1" ht="16" customHeight="1">
      <c r="A107" s="2"/>
      <c r="B107" s="133" t="s">
        <v>97</v>
      </c>
      <c r="C107" s="28">
        <v>1</v>
      </c>
      <c r="D107" s="29">
        <v>250</v>
      </c>
      <c r="E107" s="29">
        <f>D107*C107</f>
        <v>250</v>
      </c>
      <c r="F107" s="17"/>
      <c r="G107" s="17"/>
      <c r="H107" s="17"/>
      <c r="I107" s="17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</row>
    <row r="108" spans="1:20" s="60" customFormat="1" ht="16" customHeight="1">
      <c r="A108" s="2"/>
      <c r="B108" s="133" t="s">
        <v>98</v>
      </c>
      <c r="C108" s="28">
        <v>1</v>
      </c>
      <c r="D108" s="29">
        <v>300</v>
      </c>
      <c r="E108" s="29">
        <f t="shared" ref="E108:E110" si="15">D108*C108</f>
        <v>300</v>
      </c>
      <c r="F108" s="17"/>
      <c r="G108" s="17"/>
      <c r="H108" s="17"/>
      <c r="I108" s="17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</row>
    <row r="109" spans="1:20" s="60" customFormat="1" ht="16" customHeight="1">
      <c r="A109" s="2"/>
      <c r="B109" s="133" t="s">
        <v>99</v>
      </c>
      <c r="C109" s="28">
        <v>65</v>
      </c>
      <c r="D109" s="29">
        <v>5</v>
      </c>
      <c r="E109" s="29">
        <f t="shared" si="15"/>
        <v>325</v>
      </c>
      <c r="F109" s="17"/>
      <c r="G109" s="17"/>
      <c r="H109" s="17"/>
      <c r="I109" s="17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</row>
    <row r="110" spans="1:20" s="60" customFormat="1" ht="16" customHeight="1">
      <c r="A110" s="2"/>
      <c r="B110" s="133" t="s">
        <v>100</v>
      </c>
      <c r="C110" s="28">
        <v>65</v>
      </c>
      <c r="D110" s="29">
        <v>5</v>
      </c>
      <c r="E110" s="29">
        <f t="shared" si="15"/>
        <v>325</v>
      </c>
      <c r="F110" s="17"/>
      <c r="G110" s="17"/>
      <c r="H110" s="17"/>
      <c r="I110" s="17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</row>
    <row r="111" spans="1:20" s="60" customFormat="1" ht="16" customHeight="1">
      <c r="A111" s="2" t="s">
        <v>79</v>
      </c>
      <c r="B111" s="22"/>
      <c r="C111" s="28"/>
      <c r="D111" s="29"/>
      <c r="E111" s="29"/>
      <c r="F111" s="17"/>
      <c r="G111" s="17"/>
      <c r="H111" s="17"/>
      <c r="I111" s="17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</row>
    <row r="112" spans="1:20" s="60" customFormat="1" ht="16" customHeight="1">
      <c r="A112" s="2"/>
      <c r="B112" s="133" t="s">
        <v>97</v>
      </c>
      <c r="C112" s="28">
        <v>1</v>
      </c>
      <c r="D112" s="29">
        <v>250</v>
      </c>
      <c r="E112" s="29">
        <f>D112*C112</f>
        <v>250</v>
      </c>
      <c r="F112" s="17"/>
      <c r="G112" s="17"/>
      <c r="H112" s="17"/>
      <c r="I112" s="17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</row>
    <row r="113" spans="1:20" s="60" customFormat="1" ht="16" customHeight="1">
      <c r="A113" s="2"/>
      <c r="B113" s="133" t="s">
        <v>98</v>
      </c>
      <c r="C113" s="28">
        <v>1</v>
      </c>
      <c r="D113" s="29">
        <v>300</v>
      </c>
      <c r="E113" s="29">
        <f t="shared" ref="E113:E115" si="16">D113*C113</f>
        <v>300</v>
      </c>
      <c r="F113" s="17"/>
      <c r="G113" s="17"/>
      <c r="H113" s="17"/>
      <c r="I113" s="17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</row>
    <row r="114" spans="1:20" s="60" customFormat="1" ht="16" customHeight="1">
      <c r="A114" s="2"/>
      <c r="B114" s="133" t="s">
        <v>99</v>
      </c>
      <c r="C114" s="28">
        <v>20</v>
      </c>
      <c r="D114" s="29">
        <v>5</v>
      </c>
      <c r="E114" s="29">
        <f t="shared" si="16"/>
        <v>100</v>
      </c>
      <c r="F114" s="17"/>
      <c r="G114" s="17"/>
      <c r="H114" s="17"/>
      <c r="I114" s="17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</row>
    <row r="115" spans="1:20" s="60" customFormat="1" ht="16" customHeight="1">
      <c r="A115" s="2"/>
      <c r="B115" s="133" t="s">
        <v>100</v>
      </c>
      <c r="C115" s="28">
        <v>20</v>
      </c>
      <c r="D115" s="29">
        <v>5</v>
      </c>
      <c r="E115" s="29">
        <f t="shared" si="16"/>
        <v>100</v>
      </c>
      <c r="F115" s="17"/>
      <c r="G115" s="17"/>
      <c r="H115" s="17"/>
      <c r="I115" s="17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</row>
    <row r="116" spans="1:20" s="60" customFormat="1" ht="16" customHeight="1" thickBot="1">
      <c r="A116" s="2"/>
      <c r="B116" s="133"/>
      <c r="C116" s="28"/>
      <c r="D116" s="29"/>
      <c r="E116" s="134">
        <f>SUM(E92:E115)</f>
        <v>8050</v>
      </c>
      <c r="F116" s="17"/>
      <c r="G116" s="17"/>
      <c r="H116" s="17"/>
      <c r="I116" s="17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</row>
    <row r="117" spans="1:20" s="60" customFormat="1" ht="16" customHeight="1" thickTop="1">
      <c r="A117" s="2" t="s">
        <v>101</v>
      </c>
      <c r="B117" s="2"/>
      <c r="C117" s="84"/>
      <c r="D117" s="41"/>
      <c r="E117" s="41"/>
      <c r="F117" s="17"/>
      <c r="G117" s="17"/>
      <c r="H117" s="17"/>
      <c r="I117" s="17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</row>
    <row r="118" spans="1:20" s="60" customFormat="1" ht="16" customHeight="1">
      <c r="A118" s="2" t="s">
        <v>75</v>
      </c>
      <c r="B118" s="133" t="s">
        <v>102</v>
      </c>
      <c r="C118" s="28">
        <v>4</v>
      </c>
      <c r="D118" s="29">
        <v>250</v>
      </c>
      <c r="E118" s="29">
        <f>D118*C118</f>
        <v>1000</v>
      </c>
      <c r="F118" s="17"/>
      <c r="G118" s="17"/>
      <c r="H118" s="17"/>
      <c r="I118" s="17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</row>
    <row r="119" spans="1:20" s="60" customFormat="1" ht="16" customHeight="1">
      <c r="A119" s="2" t="s">
        <v>76</v>
      </c>
      <c r="B119" s="133" t="s">
        <v>102</v>
      </c>
      <c r="C119" s="28">
        <v>2</v>
      </c>
      <c r="D119" s="29">
        <v>250</v>
      </c>
      <c r="E119" s="29">
        <f>D119*C119</f>
        <v>500</v>
      </c>
      <c r="F119" s="17"/>
      <c r="G119" s="17"/>
      <c r="H119" s="17"/>
      <c r="I119" s="17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</row>
    <row r="120" spans="1:20" s="60" customFormat="1" ht="16" customHeight="1">
      <c r="A120" s="2" t="s">
        <v>77</v>
      </c>
      <c r="B120" s="133" t="s">
        <v>102</v>
      </c>
      <c r="C120" s="28">
        <v>1</v>
      </c>
      <c r="D120" s="29">
        <v>250</v>
      </c>
      <c r="E120" s="29">
        <f>D120*C120</f>
        <v>250</v>
      </c>
      <c r="F120" s="17"/>
      <c r="G120" s="17"/>
      <c r="H120" s="17"/>
      <c r="I120" s="17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</row>
    <row r="121" spans="1:20" s="60" customFormat="1" ht="16" customHeight="1">
      <c r="A121" s="2" t="s">
        <v>78</v>
      </c>
      <c r="B121" s="133" t="s">
        <v>102</v>
      </c>
      <c r="C121" s="28">
        <v>2</v>
      </c>
      <c r="D121" s="29">
        <v>250</v>
      </c>
      <c r="E121" s="29">
        <f>D121*C121</f>
        <v>500</v>
      </c>
      <c r="F121" s="17"/>
      <c r="G121" s="17"/>
      <c r="H121" s="17"/>
      <c r="I121" s="17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</row>
    <row r="122" spans="1:20" s="60" customFormat="1" ht="16" customHeight="1">
      <c r="A122" s="2" t="s">
        <v>79</v>
      </c>
      <c r="B122" s="133" t="s">
        <v>102</v>
      </c>
      <c r="C122" s="28">
        <v>1</v>
      </c>
      <c r="D122" s="29">
        <v>250</v>
      </c>
      <c r="E122" s="29">
        <f>D122*C122</f>
        <v>250</v>
      </c>
      <c r="F122" s="17"/>
      <c r="G122" s="17"/>
      <c r="H122" s="17"/>
      <c r="I122" s="17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</row>
    <row r="123" spans="1:20" s="60" customFormat="1" ht="16" customHeight="1" thickBot="1">
      <c r="A123" s="2"/>
      <c r="B123" s="133"/>
      <c r="C123" s="28"/>
      <c r="D123" s="29"/>
      <c r="E123" s="134">
        <f>SUM(E118:E122)</f>
        <v>2500</v>
      </c>
      <c r="F123" s="17"/>
      <c r="G123" s="17"/>
      <c r="H123" s="17"/>
      <c r="I123" s="17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</row>
    <row r="124" spans="1:20" s="60" customFormat="1" ht="16" customHeight="1" thickTop="1">
      <c r="A124" s="2" t="s">
        <v>20</v>
      </c>
      <c r="B124" s="133"/>
      <c r="C124" s="28"/>
      <c r="D124" s="29"/>
      <c r="E124" s="29"/>
      <c r="F124" s="17"/>
      <c r="G124" s="17"/>
      <c r="H124" s="17"/>
      <c r="I124" s="17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</row>
    <row r="125" spans="1:20" s="60" customFormat="1" ht="16" customHeight="1">
      <c r="A125" s="2"/>
      <c r="B125" s="133" t="s">
        <v>103</v>
      </c>
      <c r="C125" s="28">
        <v>340</v>
      </c>
      <c r="D125" s="29">
        <v>40</v>
      </c>
      <c r="E125" s="29">
        <f>D125*C125</f>
        <v>13600</v>
      </c>
      <c r="F125" s="17"/>
      <c r="G125" s="17"/>
      <c r="H125" s="17"/>
      <c r="I125" s="17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</row>
    <row r="126" spans="1:20" s="60" customFormat="1" ht="16" customHeight="1" thickBot="1">
      <c r="A126" s="2"/>
      <c r="B126" s="133"/>
      <c r="C126" s="28"/>
      <c r="D126" s="29"/>
      <c r="E126" s="134">
        <f>SUM(E125)</f>
        <v>13600</v>
      </c>
      <c r="F126" s="17"/>
      <c r="G126" s="17"/>
      <c r="H126" s="17"/>
      <c r="I126" s="17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</row>
    <row r="127" spans="1:20" s="60" customFormat="1" ht="16" customHeight="1" thickTop="1">
      <c r="A127" s="2"/>
      <c r="B127" s="133"/>
      <c r="C127" s="28"/>
      <c r="D127" s="29"/>
      <c r="E127" s="29"/>
      <c r="F127" s="17"/>
      <c r="G127" s="17"/>
      <c r="H127" s="17"/>
      <c r="I127" s="17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</row>
    <row r="128" spans="1:20" ht="16" customHeight="1" thickBot="1">
      <c r="A128" s="89"/>
      <c r="B128" s="89"/>
      <c r="C128" s="87"/>
      <c r="D128" s="88"/>
      <c r="E128" s="92">
        <f>SUM(E116+E123+E126)</f>
        <v>24150</v>
      </c>
    </row>
    <row r="129" spans="1:20" s="60" customFormat="1" ht="16" customHeight="1">
      <c r="A129" s="2" t="s">
        <v>104</v>
      </c>
      <c r="B129" s="2"/>
      <c r="C129" s="84"/>
      <c r="D129" s="41"/>
      <c r="E129" s="41"/>
      <c r="F129" s="17"/>
      <c r="G129" s="17"/>
      <c r="H129" s="17"/>
      <c r="I129" s="17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</row>
    <row r="130" spans="1:20" s="60" customFormat="1" ht="16" customHeight="1">
      <c r="A130" s="2" t="s">
        <v>105</v>
      </c>
      <c r="B130" s="9"/>
      <c r="C130" s="28"/>
      <c r="D130" s="29"/>
      <c r="E130" s="29"/>
      <c r="F130" s="5"/>
      <c r="G130" s="5"/>
      <c r="H130" s="5"/>
      <c r="I130" s="5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</row>
    <row r="131" spans="1:20" s="60" customFormat="1" ht="16" customHeight="1">
      <c r="A131" s="2" t="s">
        <v>75</v>
      </c>
      <c r="B131" s="133" t="s">
        <v>124</v>
      </c>
      <c r="C131" s="28">
        <v>1</v>
      </c>
      <c r="D131" s="29">
        <v>1000</v>
      </c>
      <c r="E131" s="29">
        <f>D131*C131</f>
        <v>1000</v>
      </c>
      <c r="F131" s="17"/>
      <c r="G131" s="17"/>
      <c r="H131" s="17"/>
      <c r="I131" s="17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</row>
    <row r="132" spans="1:20" s="60" customFormat="1" ht="16" customHeight="1">
      <c r="A132" s="2" t="s">
        <v>76</v>
      </c>
      <c r="B132" s="133" t="s">
        <v>124</v>
      </c>
      <c r="C132" s="28">
        <v>1</v>
      </c>
      <c r="D132" s="29">
        <v>500</v>
      </c>
      <c r="E132" s="29">
        <f>D132*C132</f>
        <v>500</v>
      </c>
      <c r="F132" s="17"/>
      <c r="G132" s="17"/>
      <c r="H132" s="17"/>
      <c r="I132" s="17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</row>
    <row r="133" spans="1:20" s="60" customFormat="1" ht="16" customHeight="1">
      <c r="A133" s="2" t="s">
        <v>77</v>
      </c>
      <c r="B133" s="133" t="s">
        <v>124</v>
      </c>
      <c r="C133" s="28">
        <v>1</v>
      </c>
      <c r="D133" s="29">
        <v>250</v>
      </c>
      <c r="E133" s="29">
        <f>D133*C133</f>
        <v>250</v>
      </c>
      <c r="F133" s="17"/>
      <c r="G133" s="17"/>
      <c r="H133" s="17"/>
      <c r="I133" s="17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</row>
    <row r="134" spans="1:20" s="60" customFormat="1" ht="16" customHeight="1">
      <c r="A134" s="2" t="s">
        <v>78</v>
      </c>
      <c r="B134" s="133" t="s">
        <v>124</v>
      </c>
      <c r="C134" s="28">
        <v>1</v>
      </c>
      <c r="D134" s="29">
        <v>500</v>
      </c>
      <c r="E134" s="29">
        <f>D134*C134</f>
        <v>500</v>
      </c>
      <c r="F134" s="17"/>
      <c r="G134" s="17"/>
      <c r="H134" s="17"/>
      <c r="I134" s="17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</row>
    <row r="135" spans="1:20" s="60" customFormat="1" ht="16" customHeight="1">
      <c r="A135" s="2" t="s">
        <v>79</v>
      </c>
      <c r="B135" s="133" t="s">
        <v>124</v>
      </c>
      <c r="C135" s="28">
        <v>1</v>
      </c>
      <c r="D135" s="29">
        <v>200</v>
      </c>
      <c r="E135" s="29">
        <f>D135*C135</f>
        <v>200</v>
      </c>
      <c r="F135" s="17"/>
      <c r="G135" s="17"/>
      <c r="H135" s="17"/>
      <c r="I135" s="17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</row>
    <row r="136" spans="1:20" s="60" customFormat="1" ht="16" customHeight="1" thickBot="1">
      <c r="A136" s="2"/>
      <c r="E136" s="134">
        <f>SUM(E131:E135)</f>
        <v>2450</v>
      </c>
      <c r="F136" s="17"/>
      <c r="G136" s="17"/>
      <c r="H136" s="17"/>
      <c r="I136" s="17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</row>
    <row r="137" spans="1:20" s="60" customFormat="1" ht="16" customHeight="1" thickTop="1">
      <c r="A137" s="2" t="s">
        <v>107</v>
      </c>
      <c r="B137" s="2"/>
      <c r="C137" s="84"/>
      <c r="D137" s="41"/>
      <c r="E137" s="41"/>
      <c r="F137" s="17"/>
      <c r="G137" s="17"/>
      <c r="H137" s="17"/>
      <c r="I137" s="17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</row>
    <row r="138" spans="1:20" s="60" customFormat="1" ht="16" customHeight="1">
      <c r="A138" s="2" t="s">
        <v>75</v>
      </c>
      <c r="B138" s="133" t="s">
        <v>124</v>
      </c>
      <c r="C138" s="28">
        <v>1</v>
      </c>
      <c r="D138" s="29">
        <v>250</v>
      </c>
      <c r="E138" s="29">
        <f>D138*C138</f>
        <v>250</v>
      </c>
      <c r="F138" s="17"/>
      <c r="G138" s="17"/>
      <c r="H138" s="17"/>
      <c r="I138" s="17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</row>
    <row r="139" spans="1:20" s="60" customFormat="1" ht="16" customHeight="1">
      <c r="A139" s="2" t="s">
        <v>76</v>
      </c>
      <c r="B139" s="133" t="s">
        <v>124</v>
      </c>
      <c r="C139" s="28">
        <v>1</v>
      </c>
      <c r="D139" s="29">
        <v>100</v>
      </c>
      <c r="E139" s="29">
        <f>D139*C139</f>
        <v>100</v>
      </c>
      <c r="F139" s="17"/>
      <c r="G139" s="17"/>
      <c r="H139" s="17"/>
      <c r="I139" s="17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</row>
    <row r="140" spans="1:20" s="60" customFormat="1" ht="16" customHeight="1">
      <c r="A140" s="2" t="s">
        <v>77</v>
      </c>
      <c r="B140" s="133" t="s">
        <v>124</v>
      </c>
      <c r="C140" s="28">
        <v>1</v>
      </c>
      <c r="D140" s="29">
        <v>75</v>
      </c>
      <c r="E140" s="29">
        <f>D140*C140</f>
        <v>75</v>
      </c>
      <c r="F140" s="17"/>
      <c r="G140" s="17"/>
      <c r="H140" s="17"/>
      <c r="I140" s="17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</row>
    <row r="141" spans="1:20" s="60" customFormat="1" ht="16" customHeight="1">
      <c r="A141" s="2" t="s">
        <v>78</v>
      </c>
      <c r="B141" s="133" t="s">
        <v>124</v>
      </c>
      <c r="C141" s="28">
        <v>1</v>
      </c>
      <c r="D141" s="29">
        <v>100</v>
      </c>
      <c r="E141" s="29">
        <f>D141*C141</f>
        <v>100</v>
      </c>
      <c r="F141" s="17"/>
      <c r="G141" s="17"/>
      <c r="H141" s="17"/>
      <c r="I141" s="17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</row>
    <row r="142" spans="1:20" s="60" customFormat="1" ht="16" customHeight="1">
      <c r="A142" s="2" t="s">
        <v>79</v>
      </c>
      <c r="B142" s="133" t="s">
        <v>124</v>
      </c>
      <c r="C142" s="28">
        <v>1</v>
      </c>
      <c r="D142" s="29">
        <v>50</v>
      </c>
      <c r="E142" s="29">
        <f>D142*C142</f>
        <v>50</v>
      </c>
      <c r="F142" s="17"/>
      <c r="G142" s="17"/>
      <c r="H142" s="17"/>
      <c r="I142" s="17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</row>
    <row r="143" spans="1:20" s="60" customFormat="1" ht="16" customHeight="1" thickBot="1">
      <c r="A143" s="2"/>
      <c r="E143" s="134">
        <f>SUM(E138:E142)</f>
        <v>575</v>
      </c>
      <c r="F143" s="17"/>
      <c r="G143" s="17"/>
      <c r="H143" s="17"/>
      <c r="I143" s="17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</row>
    <row r="144" spans="1:20" s="60" customFormat="1" ht="16" customHeight="1" thickTop="1">
      <c r="A144" s="60" t="s">
        <v>108</v>
      </c>
      <c r="B144" s="22"/>
      <c r="C144" s="28"/>
      <c r="D144" s="29"/>
      <c r="E144" s="29"/>
      <c r="F144" s="17"/>
      <c r="G144" s="17"/>
      <c r="H144" s="17"/>
      <c r="I144" s="17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</row>
    <row r="145" spans="1:20" s="60" customFormat="1" ht="16" customHeight="1">
      <c r="A145" s="2" t="s">
        <v>75</v>
      </c>
      <c r="B145" s="133" t="s">
        <v>124</v>
      </c>
      <c r="C145" s="28">
        <v>1</v>
      </c>
      <c r="D145" s="29">
        <v>400</v>
      </c>
      <c r="E145" s="29">
        <f>C145*D145</f>
        <v>400</v>
      </c>
      <c r="F145" s="17"/>
      <c r="G145" s="17"/>
      <c r="H145" s="17"/>
      <c r="I145" s="17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</row>
    <row r="146" spans="1:20" s="60" customFormat="1" ht="16" customHeight="1">
      <c r="A146" s="2" t="s">
        <v>76</v>
      </c>
      <c r="B146" s="133" t="s">
        <v>124</v>
      </c>
      <c r="C146" s="28">
        <v>1</v>
      </c>
      <c r="D146" s="29">
        <v>400</v>
      </c>
      <c r="E146" s="29">
        <f t="shared" ref="E146:E149" si="17">C146*D146</f>
        <v>400</v>
      </c>
      <c r="F146" s="17"/>
      <c r="G146" s="17"/>
      <c r="H146" s="17"/>
      <c r="I146" s="17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</row>
    <row r="147" spans="1:20" s="60" customFormat="1" ht="16" customHeight="1">
      <c r="A147" s="2" t="s">
        <v>77</v>
      </c>
      <c r="B147" s="133" t="s">
        <v>124</v>
      </c>
      <c r="C147" s="28">
        <v>1</v>
      </c>
      <c r="D147" s="29">
        <v>400</v>
      </c>
      <c r="E147" s="29">
        <f t="shared" si="17"/>
        <v>400</v>
      </c>
      <c r="F147" s="17"/>
      <c r="G147" s="17"/>
      <c r="H147" s="17"/>
      <c r="I147" s="17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</row>
    <row r="148" spans="1:20" s="60" customFormat="1" ht="16" customHeight="1">
      <c r="A148" s="2" t="s">
        <v>78</v>
      </c>
      <c r="B148" s="133" t="s">
        <v>124</v>
      </c>
      <c r="C148" s="28">
        <v>1</v>
      </c>
      <c r="D148" s="29">
        <v>400</v>
      </c>
      <c r="E148" s="29">
        <f t="shared" si="17"/>
        <v>400</v>
      </c>
      <c r="F148" s="17"/>
      <c r="G148" s="17"/>
      <c r="H148" s="17"/>
      <c r="I148" s="17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</row>
    <row r="149" spans="1:20" s="60" customFormat="1" ht="16" customHeight="1">
      <c r="A149" s="2" t="s">
        <v>79</v>
      </c>
      <c r="B149" s="133" t="s">
        <v>124</v>
      </c>
      <c r="C149" s="28">
        <v>1</v>
      </c>
      <c r="D149" s="29">
        <v>400</v>
      </c>
      <c r="E149" s="29">
        <f t="shared" si="17"/>
        <v>400</v>
      </c>
      <c r="F149" s="17"/>
      <c r="G149" s="17"/>
      <c r="H149" s="17"/>
      <c r="I149" s="17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</row>
    <row r="150" spans="1:20" s="60" customFormat="1" ht="16" customHeight="1" thickBot="1">
      <c r="A150" s="2"/>
      <c r="B150" s="133"/>
      <c r="C150" s="28"/>
      <c r="D150" s="29"/>
      <c r="E150" s="134">
        <f>SUM(E145:E149)</f>
        <v>2000</v>
      </c>
      <c r="F150" s="17"/>
      <c r="G150" s="17"/>
      <c r="H150" s="17"/>
      <c r="I150" s="17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</row>
    <row r="151" spans="1:20" s="60" customFormat="1" ht="16" customHeight="1" thickTop="1">
      <c r="A151" s="2"/>
      <c r="B151" s="133"/>
      <c r="C151" s="28"/>
      <c r="D151" s="29"/>
      <c r="E151" s="29"/>
      <c r="F151" s="17"/>
      <c r="G151" s="17"/>
      <c r="H151" s="17"/>
      <c r="I151" s="17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</row>
    <row r="152" spans="1:20" ht="16" customHeight="1" thickBot="1">
      <c r="A152" s="89"/>
      <c r="B152" s="89"/>
      <c r="C152" s="87"/>
      <c r="D152" s="88"/>
      <c r="E152" s="92">
        <f>SUM(E136+E143+E150)</f>
        <v>5025</v>
      </c>
    </row>
    <row r="153" spans="1:20" s="60" customFormat="1" ht="16" customHeight="1">
      <c r="A153" s="2" t="s">
        <v>109</v>
      </c>
      <c r="B153" s="2"/>
      <c r="C153" s="84"/>
      <c r="D153" s="41"/>
      <c r="E153" s="41"/>
      <c r="F153" s="17"/>
      <c r="G153" s="17"/>
      <c r="H153" s="17"/>
      <c r="I153" s="17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</row>
    <row r="154" spans="1:20" s="60" customFormat="1" ht="16" customHeight="1">
      <c r="A154" s="2" t="s">
        <v>110</v>
      </c>
      <c r="F154" s="17"/>
      <c r="G154" s="17"/>
      <c r="H154" s="17"/>
      <c r="I154" s="17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</row>
    <row r="155" spans="1:20" s="60" customFormat="1" ht="16" customHeight="1">
      <c r="A155" s="2"/>
      <c r="B155" s="133" t="s">
        <v>111</v>
      </c>
      <c r="C155" s="28">
        <v>1</v>
      </c>
      <c r="D155" s="29">
        <v>6500</v>
      </c>
      <c r="E155" s="29">
        <f>D155*C155</f>
        <v>6500</v>
      </c>
      <c r="F155" s="17"/>
      <c r="G155" s="17"/>
      <c r="H155" s="17"/>
      <c r="I155" s="17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</row>
    <row r="156" spans="1:20" s="60" customFormat="1" ht="16" customHeight="1">
      <c r="A156" s="2"/>
      <c r="B156" s="133" t="s">
        <v>112</v>
      </c>
      <c r="C156" s="28">
        <v>1</v>
      </c>
      <c r="D156" s="29">
        <v>10000</v>
      </c>
      <c r="E156" s="29">
        <f>D156*C156</f>
        <v>10000</v>
      </c>
      <c r="F156" s="17"/>
      <c r="G156" s="17"/>
      <c r="H156" s="17"/>
      <c r="I156" s="17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</row>
    <row r="157" spans="1:20" s="60" customFormat="1" ht="16" customHeight="1">
      <c r="A157" s="2" t="s">
        <v>37</v>
      </c>
      <c r="B157" s="133"/>
      <c r="C157" s="28"/>
      <c r="D157" s="29"/>
      <c r="E157" s="29"/>
      <c r="F157" s="17"/>
      <c r="G157" s="17"/>
      <c r="H157" s="17"/>
      <c r="I157" s="17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</row>
    <row r="158" spans="1:20" s="60" customFormat="1" ht="16" customHeight="1">
      <c r="A158" s="2"/>
      <c r="B158" s="133" t="s">
        <v>75</v>
      </c>
      <c r="C158" s="28">
        <v>1</v>
      </c>
      <c r="D158" s="29">
        <v>2000</v>
      </c>
      <c r="E158" s="29">
        <f>C158*D158</f>
        <v>2000</v>
      </c>
      <c r="F158" s="17"/>
      <c r="G158" s="17"/>
      <c r="H158" s="17"/>
      <c r="I158" s="17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</row>
    <row r="159" spans="1:20" s="60" customFormat="1" ht="16" customHeight="1">
      <c r="A159" s="2"/>
      <c r="B159" s="133" t="s">
        <v>76</v>
      </c>
      <c r="C159" s="28">
        <v>1</v>
      </c>
      <c r="D159" s="29">
        <v>2000</v>
      </c>
      <c r="E159" s="29">
        <f t="shared" ref="E159:E161" si="18">C159*D159</f>
        <v>2000</v>
      </c>
      <c r="F159" s="17"/>
      <c r="G159" s="17"/>
      <c r="H159" s="17"/>
      <c r="I159" s="17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</row>
    <row r="160" spans="1:20" s="60" customFormat="1" ht="16" customHeight="1">
      <c r="A160" s="2"/>
      <c r="B160" s="133" t="s">
        <v>77</v>
      </c>
      <c r="C160" s="28">
        <v>1</v>
      </c>
      <c r="D160" s="29">
        <v>2000</v>
      </c>
      <c r="E160" s="29">
        <f t="shared" si="18"/>
        <v>2000</v>
      </c>
      <c r="F160" s="17"/>
      <c r="G160" s="17"/>
      <c r="H160" s="17"/>
      <c r="I160" s="17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</row>
    <row r="161" spans="1:20" s="60" customFormat="1" ht="16" customHeight="1">
      <c r="A161" s="2"/>
      <c r="B161" s="133" t="s">
        <v>78</v>
      </c>
      <c r="C161" s="28">
        <v>1</v>
      </c>
      <c r="D161" s="29">
        <v>2000</v>
      </c>
      <c r="E161" s="29">
        <f t="shared" si="18"/>
        <v>2000</v>
      </c>
      <c r="F161" s="17"/>
      <c r="G161" s="17"/>
      <c r="H161" s="17"/>
      <c r="I161" s="17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</row>
    <row r="162" spans="1:20" s="60" customFormat="1" ht="16" customHeight="1">
      <c r="A162" s="2"/>
      <c r="B162" s="133"/>
      <c r="C162" s="28"/>
      <c r="D162" s="29"/>
      <c r="E162" s="29"/>
      <c r="F162" s="17"/>
      <c r="G162" s="17"/>
      <c r="H162" s="17"/>
      <c r="I162" s="17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</row>
    <row r="163" spans="1:20" ht="16" customHeight="1" thickBot="1">
      <c r="A163" s="89"/>
      <c r="B163" s="89"/>
      <c r="C163" s="87"/>
      <c r="D163" s="88"/>
      <c r="E163" s="92">
        <f>SUM(E155:E161)</f>
        <v>24500</v>
      </c>
    </row>
    <row r="164" spans="1:20" ht="16" customHeight="1" thickBot="1">
      <c r="A164" s="89"/>
      <c r="B164" s="89"/>
      <c r="C164" s="87"/>
      <c r="D164" s="88"/>
      <c r="E164" s="91"/>
    </row>
    <row r="165" spans="1:20" s="96" customFormat="1" ht="16" customHeight="1" thickBot="1">
      <c r="A165" s="93" t="s">
        <v>68</v>
      </c>
      <c r="B165" s="93"/>
      <c r="C165" s="94"/>
      <c r="D165" s="95"/>
      <c r="E165" s="95">
        <f>E65+E12+E88+E128+E152+E163</f>
        <v>200830</v>
      </c>
    </row>
    <row r="166" spans="1:20" s="99" customFormat="1" ht="16" customHeight="1">
      <c r="A166" s="8"/>
      <c r="B166" s="8"/>
      <c r="C166" s="28"/>
      <c r="D166" s="29"/>
      <c r="E166" s="29"/>
      <c r="F166" s="97"/>
      <c r="G166" s="97"/>
      <c r="H166" s="97"/>
      <c r="I166" s="97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</row>
    <row r="167" spans="1:20" s="20" customFormat="1" ht="16" customHeight="1">
      <c r="A167" s="8"/>
      <c r="B167" s="8"/>
      <c r="C167" s="28"/>
      <c r="D167" s="29"/>
      <c r="E167" s="29"/>
      <c r="F167" s="17"/>
      <c r="G167" s="17"/>
      <c r="H167" s="17"/>
      <c r="I167" s="17"/>
    </row>
    <row r="168" spans="1:20" ht="16" customHeight="1">
      <c r="A168" s="8"/>
      <c r="B168" s="8"/>
      <c r="E168" s="29"/>
      <c r="R168" s="21"/>
      <c r="S168" s="21"/>
      <c r="T168" s="21"/>
    </row>
    <row r="169" spans="1:20" ht="16" customHeight="1">
      <c r="A169" s="8"/>
      <c r="B169" s="100"/>
      <c r="E169" s="29"/>
    </row>
    <row r="170" spans="1:20" ht="16" customHeight="1">
      <c r="A170" s="8"/>
      <c r="E170" s="29"/>
    </row>
    <row r="171" spans="1:20" ht="16" customHeight="1">
      <c r="A171" s="8"/>
      <c r="B171" s="100"/>
      <c r="E171" s="29"/>
    </row>
    <row r="172" spans="1:20" ht="16" customHeight="1">
      <c r="A172" s="8"/>
      <c r="B172" s="100"/>
      <c r="E172" s="29"/>
    </row>
    <row r="173" spans="1:20" ht="16" customHeight="1">
      <c r="A173" s="8"/>
      <c r="B173" s="100"/>
      <c r="E173" s="29"/>
    </row>
    <row r="174" spans="1:20" ht="16" customHeight="1">
      <c r="A174" s="8"/>
      <c r="B174" s="100"/>
      <c r="E174" s="29"/>
    </row>
    <row r="175" spans="1:20" ht="16" customHeight="1">
      <c r="A175" s="8"/>
      <c r="B175" s="100"/>
      <c r="E175" s="29"/>
    </row>
    <row r="176" spans="1:20" ht="16" customHeight="1">
      <c r="A176" s="8"/>
      <c r="B176" s="8"/>
      <c r="E176" s="29"/>
    </row>
    <row r="177" spans="1:26" s="17" customFormat="1" ht="16" customHeight="1">
      <c r="A177" s="8"/>
      <c r="B177" s="8"/>
      <c r="C177" s="28"/>
      <c r="D177" s="29"/>
      <c r="E177" s="29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1"/>
      <c r="V177" s="21"/>
      <c r="W177" s="21"/>
      <c r="X177" s="21"/>
      <c r="Y177" s="21"/>
      <c r="Z177" s="21"/>
    </row>
    <row r="178" spans="1:26" s="17" customFormat="1" ht="16" customHeight="1">
      <c r="A178" s="8"/>
      <c r="B178" s="8"/>
      <c r="C178" s="28"/>
      <c r="D178" s="29"/>
      <c r="E178" s="29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1"/>
      <c r="V178" s="21"/>
      <c r="W178" s="21"/>
      <c r="X178" s="21"/>
      <c r="Y178" s="21"/>
      <c r="Z178" s="21"/>
    </row>
    <row r="179" spans="1:26" s="17" customFormat="1" ht="16" customHeight="1">
      <c r="A179" s="8"/>
      <c r="B179" s="8"/>
      <c r="C179" s="28"/>
      <c r="D179" s="29"/>
      <c r="E179" s="29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1"/>
      <c r="V179" s="21"/>
      <c r="W179" s="21"/>
      <c r="X179" s="21"/>
      <c r="Y179" s="21"/>
      <c r="Z179" s="21"/>
    </row>
    <row r="180" spans="1:26" s="17" customFormat="1" ht="16" customHeight="1">
      <c r="A180" s="8"/>
      <c r="B180" s="8"/>
      <c r="C180" s="28"/>
      <c r="D180" s="29"/>
      <c r="E180" s="29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1"/>
      <c r="V180" s="21"/>
      <c r="W180" s="21"/>
      <c r="X180" s="21"/>
      <c r="Y180" s="21"/>
      <c r="Z180" s="21"/>
    </row>
    <row r="181" spans="1:26" s="17" customFormat="1" ht="16" customHeight="1">
      <c r="A181" s="8"/>
      <c r="B181" s="8"/>
      <c r="C181" s="28"/>
      <c r="D181" s="29"/>
      <c r="E181" s="29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1"/>
      <c r="V181" s="21"/>
      <c r="W181" s="21"/>
      <c r="X181" s="21"/>
      <c r="Y181" s="21"/>
      <c r="Z181" s="21"/>
    </row>
    <row r="182" spans="1:26" s="17" customFormat="1" ht="16" customHeight="1">
      <c r="A182" s="8"/>
      <c r="B182" s="8"/>
      <c r="C182" s="28"/>
      <c r="D182" s="29"/>
      <c r="E182" s="29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1"/>
      <c r="V182" s="21"/>
      <c r="W182" s="21"/>
      <c r="X182" s="21"/>
      <c r="Y182" s="21"/>
      <c r="Z182" s="21"/>
    </row>
    <row r="183" spans="1:26" s="17" customFormat="1" ht="16" customHeight="1">
      <c r="A183" s="8"/>
      <c r="B183" s="8"/>
      <c r="C183" s="28"/>
      <c r="D183" s="29"/>
      <c r="E183" s="29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1"/>
      <c r="V183" s="21"/>
      <c r="W183" s="21"/>
      <c r="X183" s="21"/>
      <c r="Y183" s="21"/>
      <c r="Z183" s="21"/>
    </row>
    <row r="184" spans="1:26" s="17" customFormat="1" ht="16" customHeight="1">
      <c r="A184" s="8"/>
      <c r="B184" s="8"/>
      <c r="C184" s="28"/>
      <c r="D184" s="29"/>
      <c r="E184" s="29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1"/>
      <c r="V184" s="21"/>
      <c r="W184" s="21"/>
      <c r="X184" s="21"/>
      <c r="Y184" s="21"/>
      <c r="Z184" s="21"/>
    </row>
    <row r="185" spans="1:26" s="17" customFormat="1" ht="16" customHeight="1">
      <c r="A185" s="8"/>
      <c r="B185" s="8"/>
      <c r="C185" s="28"/>
      <c r="D185" s="29"/>
      <c r="E185" s="29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1"/>
      <c r="V185" s="21"/>
      <c r="W185" s="21"/>
      <c r="X185" s="21"/>
      <c r="Y185" s="21"/>
      <c r="Z185" s="21"/>
    </row>
    <row r="186" spans="1:26" s="17" customFormat="1" ht="16" customHeight="1">
      <c r="A186" s="8"/>
      <c r="B186" s="8"/>
      <c r="C186" s="28"/>
      <c r="D186" s="29"/>
      <c r="E186" s="29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1"/>
      <c r="V186" s="21"/>
      <c r="W186" s="21"/>
      <c r="X186" s="21"/>
      <c r="Y186" s="21"/>
      <c r="Z186" s="21"/>
    </row>
    <row r="187" spans="1:26" s="17" customFormat="1" ht="16" customHeight="1">
      <c r="A187" s="8"/>
      <c r="B187" s="8"/>
      <c r="C187" s="28"/>
      <c r="D187" s="29"/>
      <c r="E187" s="29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1"/>
      <c r="V187" s="21"/>
      <c r="W187" s="21"/>
      <c r="X187" s="21"/>
      <c r="Y187" s="21"/>
      <c r="Z187" s="21"/>
    </row>
    <row r="188" spans="1:26" s="17" customFormat="1" ht="16" customHeight="1">
      <c r="A188" s="8"/>
      <c r="B188" s="8"/>
      <c r="C188" s="28"/>
      <c r="D188" s="29"/>
      <c r="E188" s="29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1"/>
      <c r="V188" s="21"/>
      <c r="W188" s="21"/>
      <c r="X188" s="21"/>
      <c r="Y188" s="21"/>
      <c r="Z188" s="21"/>
    </row>
    <row r="189" spans="1:26" s="17" customFormat="1" ht="16" customHeight="1">
      <c r="A189" s="8"/>
      <c r="B189" s="8"/>
      <c r="C189" s="28"/>
      <c r="D189" s="29"/>
      <c r="E189" s="29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1"/>
      <c r="V189" s="21"/>
      <c r="W189" s="21"/>
      <c r="X189" s="21"/>
      <c r="Y189" s="21"/>
      <c r="Z189" s="21"/>
    </row>
    <row r="190" spans="1:26" s="17" customFormat="1" ht="16" customHeight="1">
      <c r="A190" s="8"/>
      <c r="B190" s="8"/>
      <c r="C190" s="28"/>
      <c r="D190" s="29"/>
      <c r="E190" s="29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1"/>
      <c r="V190" s="21"/>
      <c r="W190" s="21"/>
      <c r="X190" s="21"/>
      <c r="Y190" s="21"/>
      <c r="Z190" s="21"/>
    </row>
    <row r="191" spans="1:26" s="17" customFormat="1" ht="16" customHeight="1">
      <c r="A191" s="8"/>
      <c r="B191" s="8"/>
      <c r="C191" s="28"/>
      <c r="D191" s="29"/>
      <c r="E191" s="29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1"/>
      <c r="V191" s="21"/>
      <c r="W191" s="21"/>
      <c r="X191" s="21"/>
      <c r="Y191" s="21"/>
      <c r="Z191" s="21"/>
    </row>
    <row r="192" spans="1:26" s="17" customFormat="1" ht="16" customHeight="1">
      <c r="A192" s="8"/>
      <c r="B192" s="8"/>
      <c r="C192" s="28"/>
      <c r="D192" s="29"/>
      <c r="E192" s="29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1"/>
      <c r="V192" s="21"/>
      <c r="W192" s="21"/>
      <c r="X192" s="21"/>
      <c r="Y192" s="21"/>
      <c r="Z192" s="21"/>
    </row>
    <row r="193" spans="1:26" s="17" customFormat="1" ht="16" customHeight="1">
      <c r="A193" s="8"/>
      <c r="B193" s="8"/>
      <c r="C193" s="28"/>
      <c r="D193" s="29"/>
      <c r="E193" s="29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1"/>
      <c r="V193" s="21"/>
      <c r="W193" s="21"/>
      <c r="X193" s="21"/>
      <c r="Y193" s="21"/>
      <c r="Z193" s="21"/>
    </row>
    <row r="194" spans="1:26" s="17" customFormat="1" ht="16" customHeight="1">
      <c r="A194" s="8"/>
      <c r="B194" s="8"/>
      <c r="C194" s="28"/>
      <c r="D194" s="29"/>
      <c r="E194" s="29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1"/>
      <c r="V194" s="21"/>
      <c r="W194" s="21"/>
      <c r="X194" s="21"/>
      <c r="Y194" s="21"/>
      <c r="Z194" s="21"/>
    </row>
    <row r="195" spans="1:26" s="17" customFormat="1" ht="16" customHeight="1">
      <c r="A195" s="8"/>
      <c r="B195" s="8"/>
      <c r="C195" s="28"/>
      <c r="D195" s="29"/>
      <c r="E195" s="29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1"/>
      <c r="V195" s="21"/>
      <c r="W195" s="21"/>
      <c r="X195" s="21"/>
      <c r="Y195" s="21"/>
      <c r="Z195" s="21"/>
    </row>
    <row r="196" spans="1:26" s="17" customFormat="1" ht="16" customHeight="1">
      <c r="A196" s="8"/>
      <c r="B196" s="8"/>
      <c r="C196" s="28"/>
      <c r="D196" s="29"/>
      <c r="E196" s="29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1"/>
      <c r="V196" s="21"/>
      <c r="W196" s="21"/>
      <c r="X196" s="21"/>
      <c r="Y196" s="21"/>
      <c r="Z196" s="21"/>
    </row>
    <row r="197" spans="1:26" s="17" customFormat="1" ht="16" customHeight="1">
      <c r="A197" s="8"/>
      <c r="B197" s="8"/>
      <c r="C197" s="28"/>
      <c r="D197" s="29"/>
      <c r="E197" s="29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1"/>
      <c r="V197" s="21"/>
      <c r="W197" s="21"/>
      <c r="X197" s="21"/>
      <c r="Y197" s="21"/>
      <c r="Z197" s="21"/>
    </row>
    <row r="198" spans="1:26" s="17" customFormat="1" ht="16" customHeight="1">
      <c r="A198" s="8"/>
      <c r="B198" s="8"/>
      <c r="C198" s="28"/>
      <c r="D198" s="29"/>
      <c r="E198" s="29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1"/>
      <c r="V198" s="21"/>
      <c r="W198" s="21"/>
      <c r="X198" s="21"/>
      <c r="Y198" s="21"/>
      <c r="Z198" s="21"/>
    </row>
    <row r="199" spans="1:26" s="17" customFormat="1" ht="16" customHeight="1">
      <c r="A199" s="8"/>
      <c r="B199" s="8"/>
      <c r="C199" s="28"/>
      <c r="D199" s="29"/>
      <c r="E199" s="29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1"/>
      <c r="V199" s="21"/>
      <c r="W199" s="21"/>
      <c r="X199" s="21"/>
      <c r="Y199" s="21"/>
      <c r="Z199" s="21"/>
    </row>
    <row r="200" spans="1:26" s="17" customFormat="1" ht="16" customHeight="1">
      <c r="A200" s="8"/>
      <c r="B200" s="8"/>
      <c r="C200" s="28"/>
      <c r="D200" s="29"/>
      <c r="E200" s="29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1"/>
      <c r="V200" s="21"/>
      <c r="W200" s="21"/>
      <c r="X200" s="21"/>
      <c r="Y200" s="21"/>
      <c r="Z200" s="21"/>
    </row>
    <row r="201" spans="1:26" s="17" customFormat="1" ht="16" customHeight="1">
      <c r="A201" s="8"/>
      <c r="B201" s="8"/>
      <c r="C201" s="28"/>
      <c r="D201" s="29"/>
      <c r="E201" s="29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1"/>
      <c r="V201" s="21"/>
      <c r="W201" s="21"/>
      <c r="X201" s="21"/>
      <c r="Y201" s="21"/>
      <c r="Z201" s="21"/>
    </row>
    <row r="202" spans="1:26" s="17" customFormat="1" ht="16" customHeight="1">
      <c r="A202" s="8"/>
      <c r="B202" s="8"/>
      <c r="C202" s="28"/>
      <c r="D202" s="29"/>
      <c r="E202" s="29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1"/>
      <c r="V202" s="21"/>
      <c r="W202" s="21"/>
      <c r="X202" s="21"/>
      <c r="Y202" s="21"/>
      <c r="Z202" s="21"/>
    </row>
    <row r="203" spans="1:26" s="17" customFormat="1" ht="16" customHeight="1">
      <c r="A203" s="8"/>
      <c r="B203" s="8"/>
      <c r="C203" s="28"/>
      <c r="D203" s="29"/>
      <c r="E203" s="29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1"/>
      <c r="V203" s="21"/>
      <c r="W203" s="21"/>
      <c r="X203" s="21"/>
      <c r="Y203" s="21"/>
      <c r="Z203" s="21"/>
    </row>
    <row r="204" spans="1:26" s="17" customFormat="1" ht="16" customHeight="1">
      <c r="A204" s="8"/>
      <c r="B204" s="8"/>
      <c r="C204" s="28"/>
      <c r="D204" s="29"/>
      <c r="E204" s="29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1"/>
      <c r="V204" s="21"/>
      <c r="W204" s="21"/>
      <c r="X204" s="21"/>
      <c r="Y204" s="21"/>
      <c r="Z204" s="21"/>
    </row>
    <row r="205" spans="1:26" s="17" customFormat="1" ht="16" customHeight="1">
      <c r="A205" s="8"/>
      <c r="B205" s="8"/>
      <c r="C205" s="28"/>
      <c r="D205" s="29"/>
      <c r="E205" s="29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1"/>
      <c r="V205" s="21"/>
      <c r="W205" s="21"/>
      <c r="X205" s="21"/>
      <c r="Y205" s="21"/>
      <c r="Z205" s="21"/>
    </row>
    <row r="206" spans="1:26" s="17" customFormat="1" ht="16" customHeight="1">
      <c r="A206" s="8"/>
      <c r="B206" s="8"/>
      <c r="C206" s="28"/>
      <c r="D206" s="29"/>
      <c r="E206" s="29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1"/>
      <c r="V206" s="21"/>
      <c r="W206" s="21"/>
      <c r="X206" s="21"/>
      <c r="Y206" s="21"/>
      <c r="Z206" s="21"/>
    </row>
    <row r="207" spans="1:26" s="17" customFormat="1" ht="16" customHeight="1">
      <c r="A207" s="8"/>
      <c r="B207" s="8"/>
      <c r="C207" s="28"/>
      <c r="D207" s="29"/>
      <c r="E207" s="29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1"/>
      <c r="V207" s="21"/>
      <c r="W207" s="21"/>
      <c r="X207" s="21"/>
      <c r="Y207" s="21"/>
      <c r="Z207" s="21"/>
    </row>
    <row r="208" spans="1:26" s="17" customFormat="1" ht="16" customHeight="1">
      <c r="A208" s="8"/>
      <c r="B208" s="8"/>
      <c r="C208" s="28"/>
      <c r="D208" s="29"/>
      <c r="E208" s="29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1"/>
      <c r="V208" s="21"/>
      <c r="W208" s="21"/>
      <c r="X208" s="21"/>
      <c r="Y208" s="21"/>
      <c r="Z208" s="21"/>
    </row>
    <row r="209" spans="1:26" s="17" customFormat="1" ht="16" customHeight="1">
      <c r="A209" s="8"/>
      <c r="B209" s="8"/>
      <c r="C209" s="28"/>
      <c r="D209" s="29"/>
      <c r="E209" s="29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1"/>
      <c r="V209" s="21"/>
      <c r="W209" s="21"/>
      <c r="X209" s="21"/>
      <c r="Y209" s="21"/>
      <c r="Z209" s="21"/>
    </row>
    <row r="210" spans="1:26" s="17" customFormat="1" ht="16" customHeight="1">
      <c r="A210" s="8"/>
      <c r="B210" s="8"/>
      <c r="C210" s="28"/>
      <c r="D210" s="29"/>
      <c r="E210" s="29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1"/>
      <c r="V210" s="21"/>
      <c r="W210" s="21"/>
      <c r="X210" s="21"/>
      <c r="Y210" s="21"/>
      <c r="Z210" s="21"/>
    </row>
    <row r="211" spans="1:26" s="17" customFormat="1" ht="16" customHeight="1">
      <c r="A211" s="8"/>
      <c r="B211" s="8"/>
      <c r="C211" s="28"/>
      <c r="D211" s="29"/>
      <c r="E211" s="29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1"/>
      <c r="V211" s="21"/>
      <c r="W211" s="21"/>
      <c r="X211" s="21"/>
      <c r="Y211" s="21"/>
      <c r="Z211" s="21"/>
    </row>
    <row r="212" spans="1:26" s="17" customFormat="1" ht="16" customHeight="1">
      <c r="A212" s="8"/>
      <c r="B212" s="8"/>
      <c r="C212" s="28"/>
      <c r="D212" s="29"/>
      <c r="E212" s="29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1"/>
      <c r="V212" s="21"/>
      <c r="W212" s="21"/>
      <c r="X212" s="21"/>
      <c r="Y212" s="21"/>
      <c r="Z212" s="21"/>
    </row>
    <row r="213" spans="1:26" s="17" customFormat="1" ht="16" customHeight="1">
      <c r="A213" s="8"/>
      <c r="B213" s="8"/>
      <c r="C213" s="28"/>
      <c r="D213" s="29"/>
      <c r="E213" s="29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1"/>
      <c r="V213" s="21"/>
      <c r="W213" s="21"/>
      <c r="X213" s="21"/>
      <c r="Y213" s="21"/>
      <c r="Z213" s="21"/>
    </row>
    <row r="214" spans="1:26" s="17" customFormat="1" ht="16" customHeight="1">
      <c r="A214" s="8"/>
      <c r="B214" s="8"/>
      <c r="C214" s="28"/>
      <c r="D214" s="29"/>
      <c r="E214" s="29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1"/>
      <c r="V214" s="21"/>
      <c r="W214" s="21"/>
      <c r="X214" s="21"/>
      <c r="Y214" s="21"/>
      <c r="Z214" s="21"/>
    </row>
    <row r="215" spans="1:26" s="17" customFormat="1" ht="16" customHeight="1">
      <c r="A215" s="8"/>
      <c r="B215" s="8"/>
      <c r="C215" s="28"/>
      <c r="D215" s="29"/>
      <c r="E215" s="29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1"/>
      <c r="V215" s="21"/>
      <c r="W215" s="21"/>
      <c r="X215" s="21"/>
      <c r="Y215" s="21"/>
      <c r="Z215" s="21"/>
    </row>
    <row r="216" spans="1:26" s="17" customFormat="1" ht="16" customHeight="1">
      <c r="A216" s="8"/>
      <c r="B216" s="8"/>
      <c r="C216" s="28"/>
      <c r="D216" s="29"/>
      <c r="E216" s="29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1"/>
      <c r="V216" s="21"/>
      <c r="W216" s="21"/>
      <c r="X216" s="21"/>
      <c r="Y216" s="21"/>
      <c r="Z216" s="21"/>
    </row>
    <row r="217" spans="1:26" s="17" customFormat="1" ht="16" customHeight="1">
      <c r="A217" s="8"/>
      <c r="B217" s="8"/>
      <c r="C217" s="28"/>
      <c r="D217" s="29"/>
      <c r="E217" s="29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1"/>
      <c r="V217" s="21"/>
      <c r="W217" s="21"/>
      <c r="X217" s="21"/>
      <c r="Y217" s="21"/>
      <c r="Z217" s="21"/>
    </row>
    <row r="218" spans="1:26" s="17" customFormat="1" ht="16" customHeight="1">
      <c r="A218" s="8"/>
      <c r="B218" s="8"/>
      <c r="C218" s="28"/>
      <c r="D218" s="29"/>
      <c r="E218" s="29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1"/>
      <c r="V218" s="21"/>
      <c r="W218" s="21"/>
      <c r="X218" s="21"/>
      <c r="Y218" s="21"/>
      <c r="Z218" s="21"/>
    </row>
    <row r="219" spans="1:26" s="17" customFormat="1" ht="16" customHeight="1">
      <c r="A219" s="8"/>
      <c r="B219" s="8"/>
      <c r="C219" s="28"/>
      <c r="D219" s="29"/>
      <c r="E219" s="29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1"/>
      <c r="V219" s="21"/>
      <c r="W219" s="21"/>
      <c r="X219" s="21"/>
      <c r="Y219" s="21"/>
      <c r="Z219" s="21"/>
    </row>
    <row r="220" spans="1:26" s="17" customFormat="1" ht="16" customHeight="1">
      <c r="A220" s="8"/>
      <c r="B220" s="8"/>
      <c r="C220" s="28"/>
      <c r="D220" s="29"/>
      <c r="E220" s="29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1"/>
      <c r="V220" s="21"/>
      <c r="W220" s="21"/>
      <c r="X220" s="21"/>
      <c r="Y220" s="21"/>
      <c r="Z220" s="21"/>
    </row>
    <row r="221" spans="1:26" s="17" customFormat="1" ht="16" customHeight="1">
      <c r="A221" s="8"/>
      <c r="B221" s="8"/>
      <c r="C221" s="28"/>
      <c r="D221" s="29"/>
      <c r="E221" s="29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1"/>
      <c r="V221" s="21"/>
      <c r="W221" s="21"/>
      <c r="X221" s="21"/>
      <c r="Y221" s="21"/>
      <c r="Z221" s="21"/>
    </row>
    <row r="222" spans="1:26" s="17" customFormat="1" ht="16" customHeight="1">
      <c r="A222" s="8"/>
      <c r="B222" s="8"/>
      <c r="C222" s="28"/>
      <c r="D222" s="29"/>
      <c r="E222" s="29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1"/>
      <c r="V222" s="21"/>
      <c r="W222" s="21"/>
      <c r="X222" s="21"/>
      <c r="Y222" s="21"/>
      <c r="Z222" s="21"/>
    </row>
    <row r="223" spans="1:26" s="17" customFormat="1" ht="16" customHeight="1">
      <c r="A223" s="8"/>
      <c r="B223" s="8"/>
      <c r="C223" s="28"/>
      <c r="D223" s="29"/>
      <c r="E223" s="29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1"/>
      <c r="V223" s="21"/>
      <c r="W223" s="21"/>
      <c r="X223" s="21"/>
      <c r="Y223" s="21"/>
      <c r="Z223" s="21"/>
    </row>
    <row r="224" spans="1:26" s="17" customFormat="1" ht="16" customHeight="1">
      <c r="A224" s="8"/>
      <c r="B224" s="8"/>
      <c r="C224" s="28"/>
      <c r="D224" s="29"/>
      <c r="E224" s="29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1"/>
      <c r="V224" s="21"/>
      <c r="W224" s="21"/>
      <c r="X224" s="21"/>
      <c r="Y224" s="21"/>
      <c r="Z224" s="21"/>
    </row>
    <row r="225" spans="1:26" s="17" customFormat="1" ht="16" customHeight="1">
      <c r="A225" s="8"/>
      <c r="B225" s="8"/>
      <c r="C225" s="28"/>
      <c r="D225" s="29"/>
      <c r="E225" s="29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1"/>
      <c r="V225" s="21"/>
      <c r="W225" s="21"/>
      <c r="X225" s="21"/>
      <c r="Y225" s="21"/>
      <c r="Z225" s="21"/>
    </row>
    <row r="226" spans="1:26" s="17" customFormat="1" ht="16" customHeight="1">
      <c r="A226" s="8"/>
      <c r="B226" s="8"/>
      <c r="C226" s="28"/>
      <c r="D226" s="29"/>
      <c r="E226" s="29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1"/>
      <c r="V226" s="21"/>
      <c r="W226" s="21"/>
      <c r="X226" s="21"/>
      <c r="Y226" s="21"/>
      <c r="Z226" s="21"/>
    </row>
    <row r="227" spans="1:26" s="17" customFormat="1" ht="16" customHeight="1">
      <c r="A227" s="8"/>
      <c r="B227" s="8"/>
      <c r="C227" s="28"/>
      <c r="D227" s="29"/>
      <c r="E227" s="29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1"/>
      <c r="V227" s="21"/>
      <c r="W227" s="21"/>
      <c r="X227" s="21"/>
      <c r="Y227" s="21"/>
      <c r="Z227" s="21"/>
    </row>
    <row r="228" spans="1:26" s="17" customFormat="1" ht="16" customHeight="1">
      <c r="A228" s="8"/>
      <c r="B228" s="8"/>
      <c r="C228" s="28"/>
      <c r="D228" s="29"/>
      <c r="E228" s="29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1"/>
      <c r="V228" s="21"/>
      <c r="W228" s="21"/>
      <c r="X228" s="21"/>
      <c r="Y228" s="21"/>
      <c r="Z228" s="21"/>
    </row>
    <row r="229" spans="1:26" s="17" customFormat="1" ht="16" customHeight="1">
      <c r="A229" s="8"/>
      <c r="B229" s="8"/>
      <c r="C229" s="28"/>
      <c r="D229" s="29"/>
      <c r="E229" s="29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1"/>
      <c r="V229" s="21"/>
      <c r="W229" s="21"/>
      <c r="X229" s="21"/>
      <c r="Y229" s="21"/>
      <c r="Z229" s="21"/>
    </row>
    <row r="230" spans="1:26" s="17" customFormat="1" ht="16" customHeight="1">
      <c r="A230" s="8"/>
      <c r="B230" s="8"/>
      <c r="C230" s="28"/>
      <c r="D230" s="29"/>
      <c r="E230" s="29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1"/>
      <c r="V230" s="21"/>
      <c r="W230" s="21"/>
      <c r="X230" s="21"/>
      <c r="Y230" s="21"/>
      <c r="Z230" s="21"/>
    </row>
    <row r="231" spans="1:26" s="17" customFormat="1" ht="16" customHeight="1">
      <c r="A231" s="8"/>
      <c r="B231" s="8"/>
      <c r="C231" s="28"/>
      <c r="D231" s="29"/>
      <c r="E231" s="29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1"/>
      <c r="V231" s="21"/>
      <c r="W231" s="21"/>
      <c r="X231" s="21"/>
      <c r="Y231" s="21"/>
      <c r="Z231" s="21"/>
    </row>
    <row r="232" spans="1:26" s="17" customFormat="1" ht="16" customHeight="1">
      <c r="A232" s="8"/>
      <c r="B232" s="8"/>
      <c r="C232" s="28"/>
      <c r="D232" s="29"/>
      <c r="E232" s="29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1"/>
      <c r="V232" s="21"/>
      <c r="W232" s="21"/>
      <c r="X232" s="21"/>
      <c r="Y232" s="21"/>
      <c r="Z232" s="21"/>
    </row>
    <row r="233" spans="1:26" s="17" customFormat="1" ht="16" customHeight="1">
      <c r="A233" s="8"/>
      <c r="B233" s="8"/>
      <c r="C233" s="28"/>
      <c r="D233" s="29"/>
      <c r="E233" s="29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1"/>
      <c r="V233" s="21"/>
      <c r="W233" s="21"/>
      <c r="X233" s="21"/>
      <c r="Y233" s="21"/>
      <c r="Z233" s="21"/>
    </row>
    <row r="234" spans="1:26" s="17" customFormat="1" ht="16" customHeight="1">
      <c r="A234" s="8"/>
      <c r="B234" s="8"/>
      <c r="C234" s="28"/>
      <c r="D234" s="29"/>
      <c r="E234" s="29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1"/>
      <c r="V234" s="21"/>
      <c r="W234" s="21"/>
      <c r="X234" s="21"/>
      <c r="Y234" s="21"/>
      <c r="Z234" s="21"/>
    </row>
    <row r="235" spans="1:26" s="17" customFormat="1" ht="16" customHeight="1">
      <c r="A235" s="8"/>
      <c r="B235" s="8"/>
      <c r="C235" s="28"/>
      <c r="D235" s="29"/>
      <c r="E235" s="29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1"/>
      <c r="V235" s="21"/>
      <c r="W235" s="21"/>
      <c r="X235" s="21"/>
      <c r="Y235" s="21"/>
      <c r="Z235" s="21"/>
    </row>
    <row r="236" spans="1:26" s="17" customFormat="1" ht="16" customHeight="1">
      <c r="A236" s="8"/>
      <c r="B236" s="8"/>
      <c r="C236" s="28"/>
      <c r="D236" s="29"/>
      <c r="E236" s="29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1"/>
      <c r="V236" s="21"/>
      <c r="W236" s="21"/>
      <c r="X236" s="21"/>
      <c r="Y236" s="21"/>
      <c r="Z236" s="21"/>
    </row>
    <row r="237" spans="1:26" s="17" customFormat="1" ht="16" customHeight="1">
      <c r="A237" s="8"/>
      <c r="B237" s="8"/>
      <c r="C237" s="28"/>
      <c r="D237" s="29"/>
      <c r="E237" s="29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1"/>
      <c r="V237" s="21"/>
      <c r="W237" s="21"/>
      <c r="X237" s="21"/>
      <c r="Y237" s="21"/>
      <c r="Z237" s="21"/>
    </row>
    <row r="238" spans="1:26" s="17" customFormat="1" ht="16" customHeight="1">
      <c r="A238" s="8"/>
      <c r="B238" s="8"/>
      <c r="C238" s="28"/>
      <c r="D238" s="29"/>
      <c r="E238" s="29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1"/>
      <c r="V238" s="21"/>
      <c r="W238" s="21"/>
      <c r="X238" s="21"/>
      <c r="Y238" s="21"/>
      <c r="Z238" s="21"/>
    </row>
    <row r="239" spans="1:26" s="17" customFormat="1" ht="16" customHeight="1">
      <c r="A239" s="8"/>
      <c r="B239" s="8"/>
      <c r="C239" s="28"/>
      <c r="D239" s="29"/>
      <c r="E239" s="29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1"/>
      <c r="V239" s="21"/>
      <c r="W239" s="21"/>
      <c r="X239" s="21"/>
      <c r="Y239" s="21"/>
      <c r="Z239" s="21"/>
    </row>
    <row r="240" spans="1:26" s="17" customFormat="1" ht="16" customHeight="1">
      <c r="A240" s="8"/>
      <c r="B240" s="8"/>
      <c r="C240" s="28"/>
      <c r="D240" s="29"/>
      <c r="E240" s="29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1"/>
      <c r="V240" s="21"/>
      <c r="W240" s="21"/>
      <c r="X240" s="21"/>
      <c r="Y240" s="21"/>
      <c r="Z240" s="21"/>
    </row>
    <row r="241" spans="1:26" s="17" customFormat="1" ht="16" customHeight="1">
      <c r="A241" s="8"/>
      <c r="B241" s="8"/>
      <c r="C241" s="28"/>
      <c r="D241" s="29"/>
      <c r="E241" s="29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1"/>
      <c r="V241" s="21"/>
      <c r="W241" s="21"/>
      <c r="X241" s="21"/>
      <c r="Y241" s="21"/>
      <c r="Z241" s="21"/>
    </row>
    <row r="242" spans="1:26" s="17" customFormat="1" ht="16" customHeight="1">
      <c r="A242" s="8"/>
      <c r="B242" s="8"/>
      <c r="C242" s="28"/>
      <c r="D242" s="29"/>
      <c r="E242" s="29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1"/>
      <c r="V242" s="21"/>
      <c r="W242" s="21"/>
      <c r="X242" s="21"/>
      <c r="Y242" s="21"/>
      <c r="Z242" s="21"/>
    </row>
    <row r="243" spans="1:26" s="17" customFormat="1" ht="16" customHeight="1">
      <c r="A243" s="8"/>
      <c r="B243" s="8"/>
      <c r="C243" s="28"/>
      <c r="D243" s="29"/>
      <c r="E243" s="29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1"/>
      <c r="V243" s="21"/>
      <c r="W243" s="21"/>
      <c r="X243" s="21"/>
      <c r="Y243" s="21"/>
      <c r="Z243" s="21"/>
    </row>
    <row r="244" spans="1:26" s="17" customFormat="1" ht="16" customHeight="1">
      <c r="A244" s="8"/>
      <c r="B244" s="8"/>
      <c r="C244" s="28"/>
      <c r="D244" s="29"/>
      <c r="E244" s="29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1"/>
      <c r="V244" s="21"/>
      <c r="W244" s="21"/>
      <c r="X244" s="21"/>
      <c r="Y244" s="21"/>
      <c r="Z244" s="21"/>
    </row>
    <row r="245" spans="1:26" s="17" customFormat="1" ht="16" customHeight="1">
      <c r="A245" s="8"/>
      <c r="B245" s="8"/>
      <c r="C245" s="28"/>
      <c r="D245" s="29"/>
      <c r="E245" s="29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1"/>
      <c r="V245" s="21"/>
      <c r="W245" s="21"/>
      <c r="X245" s="21"/>
      <c r="Y245" s="21"/>
      <c r="Z245" s="21"/>
    </row>
    <row r="246" spans="1:26" s="17" customFormat="1" ht="16" customHeight="1">
      <c r="A246" s="8"/>
      <c r="B246" s="8"/>
      <c r="C246" s="28"/>
      <c r="D246" s="29"/>
      <c r="E246" s="29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1"/>
      <c r="V246" s="21"/>
      <c r="W246" s="21"/>
      <c r="X246" s="21"/>
      <c r="Y246" s="21"/>
      <c r="Z246" s="21"/>
    </row>
    <row r="247" spans="1:26" s="17" customFormat="1" ht="16" customHeight="1">
      <c r="A247" s="8"/>
      <c r="B247" s="8"/>
      <c r="C247" s="28"/>
      <c r="D247" s="29"/>
      <c r="E247" s="29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1"/>
      <c r="V247" s="21"/>
      <c r="W247" s="21"/>
      <c r="X247" s="21"/>
      <c r="Y247" s="21"/>
      <c r="Z247" s="21"/>
    </row>
    <row r="248" spans="1:26" s="17" customFormat="1" ht="16" customHeight="1">
      <c r="A248" s="8"/>
      <c r="B248" s="8"/>
      <c r="C248" s="28"/>
      <c r="D248" s="29"/>
      <c r="E248" s="29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1"/>
      <c r="V248" s="21"/>
      <c r="W248" s="21"/>
      <c r="X248" s="21"/>
      <c r="Y248" s="21"/>
      <c r="Z248" s="21"/>
    </row>
    <row r="249" spans="1:26" s="17" customFormat="1" ht="16" customHeight="1">
      <c r="A249" s="8"/>
      <c r="B249" s="8"/>
      <c r="C249" s="28"/>
      <c r="D249" s="29"/>
      <c r="E249" s="29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1"/>
      <c r="V249" s="21"/>
      <c r="W249" s="21"/>
      <c r="X249" s="21"/>
      <c r="Y249" s="21"/>
      <c r="Z249" s="21"/>
    </row>
    <row r="250" spans="1:26" s="17" customFormat="1" ht="16" customHeight="1">
      <c r="A250" s="8"/>
      <c r="B250" s="8"/>
      <c r="C250" s="28"/>
      <c r="D250" s="29"/>
      <c r="E250" s="29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1"/>
      <c r="V250" s="21"/>
      <c r="W250" s="21"/>
      <c r="X250" s="21"/>
      <c r="Y250" s="21"/>
      <c r="Z250" s="21"/>
    </row>
    <row r="251" spans="1:26" s="17" customFormat="1" ht="16" customHeight="1">
      <c r="A251" s="8"/>
      <c r="B251" s="8"/>
      <c r="C251" s="28"/>
      <c r="D251" s="29"/>
      <c r="E251" s="29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1"/>
      <c r="V251" s="21"/>
      <c r="W251" s="21"/>
      <c r="X251" s="21"/>
      <c r="Y251" s="21"/>
      <c r="Z251" s="21"/>
    </row>
    <row r="252" spans="1:26" s="17" customFormat="1" ht="16" customHeight="1">
      <c r="A252" s="8"/>
      <c r="B252" s="8"/>
      <c r="C252" s="28"/>
      <c r="D252" s="29"/>
      <c r="E252" s="29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1"/>
      <c r="V252" s="21"/>
      <c r="W252" s="21"/>
      <c r="X252" s="21"/>
      <c r="Y252" s="21"/>
      <c r="Z252" s="21"/>
    </row>
    <row r="253" spans="1:26" s="17" customFormat="1" ht="16" customHeight="1">
      <c r="A253" s="8"/>
      <c r="B253" s="8"/>
      <c r="C253" s="28"/>
      <c r="D253" s="29"/>
      <c r="E253" s="29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1"/>
      <c r="V253" s="21"/>
      <c r="W253" s="21"/>
      <c r="X253" s="21"/>
      <c r="Y253" s="21"/>
      <c r="Z253" s="21"/>
    </row>
    <row r="254" spans="1:26" s="17" customFormat="1" ht="16" customHeight="1">
      <c r="A254" s="8"/>
      <c r="B254" s="8"/>
      <c r="C254" s="28"/>
      <c r="D254" s="29"/>
      <c r="E254" s="29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1"/>
      <c r="V254" s="21"/>
      <c r="W254" s="21"/>
      <c r="X254" s="21"/>
      <c r="Y254" s="21"/>
      <c r="Z254" s="21"/>
    </row>
    <row r="255" spans="1:26" s="17" customFormat="1" ht="16" customHeight="1">
      <c r="A255" s="8"/>
      <c r="B255" s="8"/>
      <c r="C255" s="28"/>
      <c r="D255" s="29"/>
      <c r="E255" s="29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1"/>
      <c r="V255" s="21"/>
      <c r="W255" s="21"/>
      <c r="X255" s="21"/>
      <c r="Y255" s="21"/>
      <c r="Z255" s="21"/>
    </row>
    <row r="256" spans="1:26" s="17" customFormat="1" ht="16" customHeight="1">
      <c r="A256" s="9"/>
      <c r="B256" s="9"/>
      <c r="C256" s="28"/>
      <c r="D256" s="29"/>
      <c r="E256" s="41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1"/>
      <c r="V256" s="21"/>
      <c r="W256" s="21"/>
      <c r="X256" s="21"/>
      <c r="Y256" s="21"/>
      <c r="Z256" s="21"/>
    </row>
    <row r="257" spans="1:26" s="17" customFormat="1" ht="16" customHeight="1">
      <c r="A257" s="9"/>
      <c r="B257" s="9"/>
      <c r="C257" s="28"/>
      <c r="D257" s="29"/>
      <c r="E257" s="41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1"/>
      <c r="V257" s="21"/>
      <c r="W257" s="21"/>
      <c r="X257" s="21"/>
      <c r="Y257" s="21"/>
      <c r="Z257" s="21"/>
    </row>
    <row r="258" spans="1:26" s="17" customFormat="1" ht="16" customHeight="1">
      <c r="A258" s="9"/>
      <c r="B258" s="9"/>
      <c r="C258" s="28"/>
      <c r="D258" s="29"/>
      <c r="E258" s="41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1"/>
      <c r="V258" s="21"/>
      <c r="W258" s="21"/>
      <c r="X258" s="21"/>
      <c r="Y258" s="21"/>
      <c r="Z258" s="21"/>
    </row>
    <row r="259" spans="1:26" s="17" customFormat="1" ht="16" customHeight="1">
      <c r="A259" s="9"/>
      <c r="B259" s="9"/>
      <c r="C259" s="28"/>
      <c r="D259" s="29"/>
      <c r="E259" s="41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1"/>
      <c r="V259" s="21"/>
      <c r="W259" s="21"/>
      <c r="X259" s="21"/>
      <c r="Y259" s="21"/>
      <c r="Z259" s="21"/>
    </row>
    <row r="260" spans="1:26" s="17" customFormat="1" ht="16" customHeight="1">
      <c r="A260" s="9"/>
      <c r="B260" s="9"/>
      <c r="C260" s="28"/>
      <c r="D260" s="29"/>
      <c r="E260" s="41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1"/>
      <c r="V260" s="21"/>
      <c r="W260" s="21"/>
      <c r="X260" s="21"/>
      <c r="Y260" s="21"/>
      <c r="Z260" s="21"/>
    </row>
    <row r="261" spans="1:26" s="17" customFormat="1" ht="16" customHeight="1">
      <c r="A261" s="9"/>
      <c r="B261" s="9"/>
      <c r="C261" s="28"/>
      <c r="D261" s="29"/>
      <c r="E261" s="41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1"/>
      <c r="V261" s="21"/>
      <c r="W261" s="21"/>
      <c r="X261" s="21"/>
      <c r="Y261" s="21"/>
      <c r="Z261" s="21"/>
    </row>
    <row r="262" spans="1:26" s="17" customFormat="1" ht="16" customHeight="1">
      <c r="A262" s="9"/>
      <c r="B262" s="9"/>
      <c r="C262" s="28"/>
      <c r="D262" s="29"/>
      <c r="E262" s="41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1"/>
      <c r="V262" s="21"/>
      <c r="W262" s="21"/>
      <c r="X262" s="21"/>
      <c r="Y262" s="21"/>
      <c r="Z262" s="21"/>
    </row>
    <row r="263" spans="1:26" s="17" customFormat="1" ht="16" customHeight="1">
      <c r="A263" s="9"/>
      <c r="B263" s="9"/>
      <c r="C263" s="28"/>
      <c r="D263" s="29"/>
      <c r="E263" s="41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1"/>
      <c r="V263" s="21"/>
      <c r="W263" s="21"/>
      <c r="X263" s="21"/>
      <c r="Y263" s="21"/>
      <c r="Z263" s="21"/>
    </row>
    <row r="264" spans="1:26" s="17" customFormat="1" ht="16" customHeight="1">
      <c r="A264" s="9"/>
      <c r="B264" s="9"/>
      <c r="C264" s="28"/>
      <c r="D264" s="29"/>
      <c r="E264" s="41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1"/>
      <c r="V264" s="21"/>
      <c r="W264" s="21"/>
      <c r="X264" s="21"/>
      <c r="Y264" s="21"/>
      <c r="Z264" s="21"/>
    </row>
    <row r="265" spans="1:26" s="17" customFormat="1" ht="16" customHeight="1">
      <c r="A265" s="9"/>
      <c r="B265" s="9"/>
      <c r="C265" s="28"/>
      <c r="D265" s="29"/>
      <c r="E265" s="41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1"/>
      <c r="V265" s="21"/>
      <c r="W265" s="21"/>
      <c r="X265" s="21"/>
      <c r="Y265" s="21"/>
      <c r="Z265" s="21"/>
    </row>
    <row r="266" spans="1:26" s="17" customFormat="1" ht="16" customHeight="1">
      <c r="A266" s="9"/>
      <c r="B266" s="9"/>
      <c r="C266" s="28"/>
      <c r="D266" s="29"/>
      <c r="E266" s="41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1"/>
      <c r="V266" s="21"/>
      <c r="W266" s="21"/>
      <c r="X266" s="21"/>
      <c r="Y266" s="21"/>
      <c r="Z266" s="21"/>
    </row>
    <row r="267" spans="1:26" s="17" customFormat="1" ht="16" customHeight="1">
      <c r="A267" s="9"/>
      <c r="B267" s="9"/>
      <c r="C267" s="28"/>
      <c r="D267" s="29"/>
      <c r="E267" s="41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1"/>
      <c r="V267" s="21"/>
      <c r="W267" s="21"/>
      <c r="X267" s="21"/>
      <c r="Y267" s="21"/>
      <c r="Z267" s="21"/>
    </row>
    <row r="268" spans="1:26" s="17" customFormat="1" ht="16" customHeight="1">
      <c r="A268" s="9"/>
      <c r="B268" s="9"/>
      <c r="C268" s="28"/>
      <c r="D268" s="29"/>
      <c r="E268" s="41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1"/>
      <c r="V268" s="21"/>
      <c r="W268" s="21"/>
      <c r="X268" s="21"/>
      <c r="Y268" s="21"/>
      <c r="Z268" s="21"/>
    </row>
    <row r="269" spans="1:26" s="17" customFormat="1" ht="16" customHeight="1">
      <c r="A269" s="9"/>
      <c r="B269" s="9"/>
      <c r="C269" s="28"/>
      <c r="D269" s="29"/>
      <c r="E269" s="41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1"/>
      <c r="V269" s="21"/>
      <c r="W269" s="21"/>
      <c r="X269" s="21"/>
      <c r="Y269" s="21"/>
      <c r="Z269" s="21"/>
    </row>
    <row r="270" spans="1:26" s="17" customFormat="1" ht="16" customHeight="1">
      <c r="A270" s="9"/>
      <c r="B270" s="9"/>
      <c r="C270" s="28"/>
      <c r="D270" s="29"/>
      <c r="E270" s="41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1"/>
      <c r="V270" s="21"/>
      <c r="W270" s="21"/>
      <c r="X270" s="21"/>
      <c r="Y270" s="21"/>
      <c r="Z270" s="21"/>
    </row>
    <row r="271" spans="1:26" s="17" customFormat="1" ht="16" customHeight="1">
      <c r="A271" s="9"/>
      <c r="B271" s="9"/>
      <c r="C271" s="28"/>
      <c r="D271" s="29"/>
      <c r="E271" s="41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1"/>
      <c r="V271" s="21"/>
      <c r="W271" s="21"/>
      <c r="X271" s="21"/>
      <c r="Y271" s="21"/>
      <c r="Z271" s="21"/>
    </row>
    <row r="272" spans="1:26" s="17" customFormat="1" ht="16" customHeight="1">
      <c r="A272" s="9"/>
      <c r="B272" s="9"/>
      <c r="C272" s="28"/>
      <c r="D272" s="29"/>
      <c r="E272" s="41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1"/>
      <c r="V272" s="21"/>
      <c r="W272" s="21"/>
      <c r="X272" s="21"/>
      <c r="Y272" s="21"/>
      <c r="Z272" s="21"/>
    </row>
    <row r="273" spans="1:26" s="17" customFormat="1" ht="16" customHeight="1">
      <c r="A273" s="9"/>
      <c r="B273" s="9"/>
      <c r="C273" s="28"/>
      <c r="D273" s="29"/>
      <c r="E273" s="41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1"/>
      <c r="V273" s="21"/>
      <c r="W273" s="21"/>
      <c r="X273" s="21"/>
      <c r="Y273" s="21"/>
      <c r="Z273" s="21"/>
    </row>
    <row r="274" spans="1:26" s="17" customFormat="1" ht="16" customHeight="1">
      <c r="A274" s="9"/>
      <c r="B274" s="9"/>
      <c r="C274" s="28"/>
      <c r="D274" s="29"/>
      <c r="E274" s="41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1"/>
      <c r="V274" s="21"/>
      <c r="W274" s="21"/>
      <c r="X274" s="21"/>
      <c r="Y274" s="21"/>
      <c r="Z274" s="21"/>
    </row>
    <row r="275" spans="1:26" s="17" customFormat="1" ht="16" customHeight="1">
      <c r="A275" s="9"/>
      <c r="B275" s="9"/>
      <c r="C275" s="28"/>
      <c r="D275" s="29"/>
      <c r="E275" s="41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1"/>
      <c r="V275" s="21"/>
      <c r="W275" s="21"/>
      <c r="X275" s="21"/>
      <c r="Y275" s="21"/>
      <c r="Z275" s="21"/>
    </row>
    <row r="276" spans="1:26" s="17" customFormat="1" ht="16" customHeight="1">
      <c r="A276" s="9"/>
      <c r="B276" s="9"/>
      <c r="C276" s="28"/>
      <c r="D276" s="29"/>
      <c r="E276" s="41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1"/>
      <c r="V276" s="21"/>
      <c r="W276" s="21"/>
      <c r="X276" s="21"/>
      <c r="Y276" s="21"/>
      <c r="Z276" s="21"/>
    </row>
    <row r="277" spans="1:26" s="17" customFormat="1" ht="16" customHeight="1">
      <c r="A277" s="9"/>
      <c r="B277" s="9"/>
      <c r="C277" s="28"/>
      <c r="D277" s="29"/>
      <c r="E277" s="41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1"/>
      <c r="V277" s="21"/>
      <c r="W277" s="21"/>
      <c r="X277" s="21"/>
      <c r="Y277" s="21"/>
      <c r="Z277" s="21"/>
    </row>
    <row r="278" spans="1:26" s="17" customFormat="1" ht="16" customHeight="1">
      <c r="A278" s="9"/>
      <c r="B278" s="9"/>
      <c r="C278" s="28"/>
      <c r="D278" s="29"/>
      <c r="E278" s="41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1"/>
      <c r="V278" s="21"/>
      <c r="W278" s="21"/>
      <c r="X278" s="21"/>
      <c r="Y278" s="21"/>
      <c r="Z278" s="21"/>
    </row>
    <row r="279" spans="1:26" s="17" customFormat="1" ht="16" customHeight="1">
      <c r="A279" s="9"/>
      <c r="B279" s="9"/>
      <c r="C279" s="28"/>
      <c r="D279" s="29"/>
      <c r="E279" s="41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1"/>
      <c r="V279" s="21"/>
      <c r="W279" s="21"/>
      <c r="X279" s="21"/>
      <c r="Y279" s="21"/>
      <c r="Z279" s="21"/>
    </row>
    <row r="280" spans="1:26" s="17" customFormat="1" ht="16" customHeight="1">
      <c r="A280" s="9"/>
      <c r="B280" s="9"/>
      <c r="C280" s="28"/>
      <c r="D280" s="29"/>
      <c r="E280" s="41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1"/>
      <c r="V280" s="21"/>
      <c r="W280" s="21"/>
      <c r="X280" s="21"/>
      <c r="Y280" s="21"/>
      <c r="Z280" s="21"/>
    </row>
    <row r="281" spans="1:26" s="17" customFormat="1" ht="16" customHeight="1">
      <c r="A281" s="9"/>
      <c r="B281" s="9"/>
      <c r="C281" s="28"/>
      <c r="D281" s="29"/>
      <c r="E281" s="41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1"/>
      <c r="V281" s="21"/>
      <c r="W281" s="21"/>
      <c r="X281" s="21"/>
      <c r="Y281" s="21"/>
      <c r="Z281" s="21"/>
    </row>
    <row r="282" spans="1:26" s="17" customFormat="1" ht="16" customHeight="1">
      <c r="A282" s="9"/>
      <c r="B282" s="9"/>
      <c r="C282" s="28"/>
      <c r="D282" s="29"/>
      <c r="E282" s="41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1"/>
      <c r="V282" s="21"/>
      <c r="W282" s="21"/>
      <c r="X282" s="21"/>
      <c r="Y282" s="21"/>
      <c r="Z282" s="21"/>
    </row>
    <row r="283" spans="1:26" s="17" customFormat="1" ht="16" customHeight="1">
      <c r="A283" s="9"/>
      <c r="B283" s="9"/>
      <c r="C283" s="28"/>
      <c r="D283" s="29"/>
      <c r="E283" s="41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1"/>
      <c r="V283" s="21"/>
      <c r="W283" s="21"/>
      <c r="X283" s="21"/>
      <c r="Y283" s="21"/>
      <c r="Z283" s="21"/>
    </row>
    <row r="284" spans="1:26" s="17" customFormat="1" ht="16" customHeight="1">
      <c r="A284" s="9"/>
      <c r="B284" s="9"/>
      <c r="C284" s="28"/>
      <c r="D284" s="29"/>
      <c r="E284" s="41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1"/>
      <c r="V284" s="21"/>
      <c r="W284" s="21"/>
      <c r="X284" s="21"/>
      <c r="Y284" s="21"/>
      <c r="Z284" s="21"/>
    </row>
    <row r="285" spans="1:26" s="17" customFormat="1" ht="16" customHeight="1">
      <c r="A285" s="9"/>
      <c r="B285" s="9"/>
      <c r="C285" s="28"/>
      <c r="D285" s="29"/>
      <c r="E285" s="41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1"/>
      <c r="V285" s="21"/>
      <c r="W285" s="21"/>
      <c r="X285" s="21"/>
      <c r="Y285" s="21"/>
      <c r="Z285" s="21"/>
    </row>
    <row r="286" spans="1:26" s="17" customFormat="1" ht="16" customHeight="1">
      <c r="A286" s="9"/>
      <c r="B286" s="9"/>
      <c r="C286" s="28"/>
      <c r="D286" s="29"/>
      <c r="E286" s="41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1"/>
      <c r="V286" s="21"/>
      <c r="W286" s="21"/>
      <c r="X286" s="21"/>
      <c r="Y286" s="21"/>
      <c r="Z286" s="21"/>
    </row>
    <row r="287" spans="1:26" s="17" customFormat="1" ht="16" customHeight="1">
      <c r="A287" s="9"/>
      <c r="B287" s="9"/>
      <c r="C287" s="28"/>
      <c r="D287" s="29"/>
      <c r="E287" s="41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1"/>
      <c r="V287" s="21"/>
      <c r="W287" s="21"/>
      <c r="X287" s="21"/>
      <c r="Y287" s="21"/>
      <c r="Z287" s="21"/>
    </row>
    <row r="288" spans="1:26" s="17" customFormat="1" ht="16" customHeight="1">
      <c r="A288" s="9"/>
      <c r="B288" s="9"/>
      <c r="C288" s="28"/>
      <c r="D288" s="29"/>
      <c r="E288" s="41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1"/>
      <c r="V288" s="21"/>
      <c r="W288" s="21"/>
      <c r="X288" s="21"/>
      <c r="Y288" s="21"/>
      <c r="Z288" s="21"/>
    </row>
    <row r="289" spans="1:26" s="17" customFormat="1" ht="16" customHeight="1">
      <c r="A289" s="9"/>
      <c r="B289" s="9"/>
      <c r="C289" s="28"/>
      <c r="D289" s="29"/>
      <c r="E289" s="41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1"/>
      <c r="V289" s="21"/>
      <c r="W289" s="21"/>
      <c r="X289" s="21"/>
      <c r="Y289" s="21"/>
      <c r="Z289" s="21"/>
    </row>
    <row r="290" spans="1:26" s="17" customFormat="1" ht="16" customHeight="1">
      <c r="A290" s="9"/>
      <c r="B290" s="9"/>
      <c r="C290" s="28"/>
      <c r="D290" s="29"/>
      <c r="E290" s="41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1"/>
      <c r="V290" s="21"/>
      <c r="W290" s="21"/>
      <c r="X290" s="21"/>
      <c r="Y290" s="21"/>
      <c r="Z290" s="21"/>
    </row>
    <row r="291" spans="1:26" s="17" customFormat="1" ht="16" customHeight="1">
      <c r="A291" s="9"/>
      <c r="B291" s="9"/>
      <c r="C291" s="28"/>
      <c r="D291" s="29"/>
      <c r="E291" s="41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1"/>
      <c r="V291" s="21"/>
      <c r="W291" s="21"/>
      <c r="X291" s="21"/>
      <c r="Y291" s="21"/>
      <c r="Z291" s="21"/>
    </row>
    <row r="292" spans="1:26" s="17" customFormat="1" ht="16" customHeight="1">
      <c r="A292" s="9"/>
      <c r="B292" s="9"/>
      <c r="C292" s="28"/>
      <c r="D292" s="29"/>
      <c r="E292" s="41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1"/>
      <c r="V292" s="21"/>
      <c r="W292" s="21"/>
      <c r="X292" s="21"/>
      <c r="Y292" s="21"/>
      <c r="Z292" s="21"/>
    </row>
    <row r="293" spans="1:26" s="17" customFormat="1" ht="16" customHeight="1">
      <c r="A293" s="9"/>
      <c r="B293" s="9"/>
      <c r="C293" s="28"/>
      <c r="D293" s="29"/>
      <c r="E293" s="41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1"/>
      <c r="V293" s="21"/>
      <c r="W293" s="21"/>
      <c r="X293" s="21"/>
      <c r="Y293" s="21"/>
      <c r="Z293" s="21"/>
    </row>
    <row r="294" spans="1:26" s="17" customFormat="1" ht="16" customHeight="1">
      <c r="A294" s="9"/>
      <c r="B294" s="9"/>
      <c r="C294" s="28"/>
      <c r="D294" s="29"/>
      <c r="E294" s="41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1"/>
      <c r="V294" s="21"/>
      <c r="W294" s="21"/>
      <c r="X294" s="21"/>
      <c r="Y294" s="21"/>
      <c r="Z294" s="21"/>
    </row>
    <row r="295" spans="1:26" s="17" customFormat="1" ht="16" customHeight="1">
      <c r="A295" s="9"/>
      <c r="B295" s="9"/>
      <c r="C295" s="28"/>
      <c r="D295" s="29"/>
      <c r="E295" s="41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1"/>
      <c r="V295" s="21"/>
      <c r="W295" s="21"/>
      <c r="X295" s="21"/>
      <c r="Y295" s="21"/>
      <c r="Z295" s="21"/>
    </row>
    <row r="296" spans="1:26" s="17" customFormat="1" ht="16" customHeight="1">
      <c r="A296" s="9"/>
      <c r="B296" s="9"/>
      <c r="C296" s="28"/>
      <c r="D296" s="29"/>
      <c r="E296" s="41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1"/>
      <c r="V296" s="21"/>
      <c r="W296" s="21"/>
      <c r="X296" s="21"/>
      <c r="Y296" s="21"/>
      <c r="Z296" s="21"/>
    </row>
    <row r="297" spans="1:26" s="17" customFormat="1" ht="16" customHeight="1">
      <c r="A297" s="9"/>
      <c r="B297" s="9"/>
      <c r="C297" s="28"/>
      <c r="D297" s="29"/>
      <c r="E297" s="41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1"/>
      <c r="V297" s="21"/>
      <c r="W297" s="21"/>
      <c r="X297" s="21"/>
      <c r="Y297" s="21"/>
      <c r="Z297" s="21"/>
    </row>
    <row r="298" spans="1:26" s="17" customFormat="1" ht="16" customHeight="1">
      <c r="A298" s="9"/>
      <c r="B298" s="9"/>
      <c r="C298" s="28"/>
      <c r="D298" s="29"/>
      <c r="E298" s="41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1"/>
      <c r="V298" s="21"/>
      <c r="W298" s="21"/>
      <c r="X298" s="21"/>
      <c r="Y298" s="21"/>
      <c r="Z298" s="21"/>
    </row>
    <row r="299" spans="1:26" s="17" customFormat="1" ht="16" customHeight="1">
      <c r="A299" s="9"/>
      <c r="B299" s="9"/>
      <c r="C299" s="28"/>
      <c r="D299" s="29"/>
      <c r="E299" s="41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1"/>
      <c r="V299" s="21"/>
      <c r="W299" s="21"/>
      <c r="X299" s="21"/>
      <c r="Y299" s="21"/>
      <c r="Z299" s="21"/>
    </row>
    <row r="300" spans="1:26" s="17" customFormat="1" ht="16" customHeight="1">
      <c r="A300" s="9"/>
      <c r="B300" s="9"/>
      <c r="C300" s="28"/>
      <c r="D300" s="29"/>
      <c r="E300" s="41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1"/>
      <c r="V300" s="21"/>
      <c r="W300" s="21"/>
      <c r="X300" s="21"/>
      <c r="Y300" s="21"/>
      <c r="Z300" s="21"/>
    </row>
    <row r="301" spans="1:26" s="17" customFormat="1" ht="16" customHeight="1">
      <c r="A301" s="9"/>
      <c r="B301" s="9"/>
      <c r="C301" s="28"/>
      <c r="D301" s="29"/>
      <c r="E301" s="41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1"/>
      <c r="V301" s="21"/>
      <c r="W301" s="21"/>
      <c r="X301" s="21"/>
      <c r="Y301" s="21"/>
      <c r="Z301" s="21"/>
    </row>
    <row r="302" spans="1:26" s="17" customFormat="1" ht="16" customHeight="1">
      <c r="A302" s="9"/>
      <c r="B302" s="9"/>
      <c r="C302" s="28"/>
      <c r="D302" s="29"/>
      <c r="E302" s="41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1"/>
      <c r="V302" s="21"/>
      <c r="W302" s="21"/>
      <c r="X302" s="21"/>
      <c r="Y302" s="21"/>
      <c r="Z302" s="21"/>
    </row>
    <row r="303" spans="1:26" s="17" customFormat="1" ht="16" customHeight="1">
      <c r="A303" s="9"/>
      <c r="B303" s="9"/>
      <c r="C303" s="28"/>
      <c r="D303" s="29"/>
      <c r="E303" s="41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1"/>
      <c r="V303" s="21"/>
      <c r="W303" s="21"/>
      <c r="X303" s="21"/>
      <c r="Y303" s="21"/>
      <c r="Z303" s="21"/>
    </row>
    <row r="304" spans="1:26" s="17" customFormat="1" ht="16" customHeight="1">
      <c r="A304" s="9"/>
      <c r="B304" s="9"/>
      <c r="C304" s="28"/>
      <c r="D304" s="29"/>
      <c r="E304" s="41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1"/>
      <c r="V304" s="21"/>
      <c r="W304" s="21"/>
      <c r="X304" s="21"/>
      <c r="Y304" s="21"/>
      <c r="Z304" s="21"/>
    </row>
    <row r="305" spans="1:26" s="17" customFormat="1" ht="16" customHeight="1">
      <c r="A305" s="9"/>
      <c r="B305" s="9"/>
      <c r="C305" s="28"/>
      <c r="D305" s="29"/>
      <c r="E305" s="41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1"/>
      <c r="V305" s="21"/>
      <c r="W305" s="21"/>
      <c r="X305" s="21"/>
      <c r="Y305" s="21"/>
      <c r="Z305" s="21"/>
    </row>
    <row r="306" spans="1:26" s="17" customFormat="1" ht="16" customHeight="1">
      <c r="A306" s="9"/>
      <c r="B306" s="9"/>
      <c r="C306" s="28"/>
      <c r="D306" s="29"/>
      <c r="E306" s="41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1"/>
      <c r="V306" s="21"/>
      <c r="W306" s="21"/>
      <c r="X306" s="21"/>
      <c r="Y306" s="21"/>
      <c r="Z306" s="21"/>
    </row>
    <row r="307" spans="1:26" s="17" customFormat="1" ht="16" customHeight="1">
      <c r="A307" s="9"/>
      <c r="B307" s="9"/>
      <c r="C307" s="28"/>
      <c r="D307" s="29"/>
      <c r="E307" s="41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1"/>
      <c r="V307" s="21"/>
      <c r="W307" s="21"/>
      <c r="X307" s="21"/>
      <c r="Y307" s="21"/>
      <c r="Z307" s="21"/>
    </row>
    <row r="308" spans="1:26" s="17" customFormat="1" ht="16" customHeight="1">
      <c r="A308" s="9"/>
      <c r="B308" s="9"/>
      <c r="C308" s="28"/>
      <c r="D308" s="29"/>
      <c r="E308" s="41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1"/>
      <c r="V308" s="21"/>
      <c r="W308" s="21"/>
      <c r="X308" s="21"/>
      <c r="Y308" s="21"/>
      <c r="Z308" s="21"/>
    </row>
    <row r="309" spans="1:26" s="17" customFormat="1" ht="16" customHeight="1">
      <c r="A309" s="9"/>
      <c r="B309" s="9"/>
      <c r="C309" s="28"/>
      <c r="D309" s="29"/>
      <c r="E309" s="41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1"/>
      <c r="V309" s="21"/>
      <c r="W309" s="21"/>
      <c r="X309" s="21"/>
      <c r="Y309" s="21"/>
      <c r="Z309" s="21"/>
    </row>
    <row r="310" spans="1:26" s="17" customFormat="1" ht="16" customHeight="1">
      <c r="A310" s="9"/>
      <c r="B310" s="9"/>
      <c r="C310" s="28"/>
      <c r="D310" s="29"/>
      <c r="E310" s="41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1"/>
      <c r="V310" s="21"/>
      <c r="W310" s="21"/>
      <c r="X310" s="21"/>
      <c r="Y310" s="21"/>
      <c r="Z310" s="21"/>
    </row>
    <row r="311" spans="1:26" s="17" customFormat="1" ht="16" customHeight="1">
      <c r="A311" s="9"/>
      <c r="B311" s="9"/>
      <c r="C311" s="28"/>
      <c r="D311" s="29"/>
      <c r="E311" s="41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1"/>
      <c r="V311" s="21"/>
      <c r="W311" s="21"/>
      <c r="X311" s="21"/>
      <c r="Y311" s="21"/>
      <c r="Z311" s="21"/>
    </row>
    <row r="312" spans="1:26" s="17" customFormat="1" ht="16" customHeight="1">
      <c r="A312" s="9"/>
      <c r="B312" s="9"/>
      <c r="C312" s="28"/>
      <c r="D312" s="29"/>
      <c r="E312" s="41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1"/>
      <c r="V312" s="21"/>
      <c r="W312" s="21"/>
      <c r="X312" s="21"/>
      <c r="Y312" s="21"/>
      <c r="Z312" s="21"/>
    </row>
    <row r="313" spans="1:26" s="17" customFormat="1" ht="16" customHeight="1">
      <c r="A313" s="9"/>
      <c r="B313" s="9"/>
      <c r="C313" s="28"/>
      <c r="D313" s="29"/>
      <c r="E313" s="41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1"/>
      <c r="V313" s="21"/>
      <c r="W313" s="21"/>
      <c r="X313" s="21"/>
      <c r="Y313" s="21"/>
      <c r="Z313" s="21"/>
    </row>
    <row r="314" spans="1:26" s="17" customFormat="1" ht="16" customHeight="1">
      <c r="A314" s="9"/>
      <c r="B314" s="9"/>
      <c r="C314" s="28"/>
      <c r="D314" s="29"/>
      <c r="E314" s="41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1"/>
      <c r="V314" s="21"/>
      <c r="W314" s="21"/>
      <c r="X314" s="21"/>
      <c r="Y314" s="21"/>
      <c r="Z314" s="21"/>
    </row>
    <row r="315" spans="1:26" s="17" customFormat="1" ht="16" customHeight="1">
      <c r="A315" s="9"/>
      <c r="B315" s="9"/>
      <c r="C315" s="28"/>
      <c r="D315" s="29"/>
      <c r="E315" s="41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1"/>
      <c r="V315" s="21"/>
      <c r="W315" s="21"/>
      <c r="X315" s="21"/>
      <c r="Y315" s="21"/>
      <c r="Z315" s="21"/>
    </row>
    <row r="316" spans="1:26" s="17" customFormat="1" ht="16" customHeight="1">
      <c r="A316" s="9"/>
      <c r="B316" s="9"/>
      <c r="C316" s="28"/>
      <c r="D316" s="29"/>
      <c r="E316" s="41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1"/>
      <c r="V316" s="21"/>
      <c r="W316" s="21"/>
      <c r="X316" s="21"/>
      <c r="Y316" s="21"/>
      <c r="Z316" s="21"/>
    </row>
    <row r="317" spans="1:26" s="17" customFormat="1" ht="16" customHeight="1">
      <c r="A317" s="9"/>
      <c r="B317" s="9"/>
      <c r="C317" s="28"/>
      <c r="D317" s="29"/>
      <c r="E317" s="41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1"/>
      <c r="V317" s="21"/>
      <c r="W317" s="21"/>
      <c r="X317" s="21"/>
      <c r="Y317" s="21"/>
      <c r="Z317" s="21"/>
    </row>
    <row r="318" spans="1:26" s="17" customFormat="1" ht="16" customHeight="1">
      <c r="A318" s="9"/>
      <c r="B318" s="9"/>
      <c r="C318" s="28"/>
      <c r="D318" s="29"/>
      <c r="E318" s="41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1"/>
      <c r="V318" s="21"/>
      <c r="W318" s="21"/>
      <c r="X318" s="21"/>
      <c r="Y318" s="21"/>
      <c r="Z318" s="21"/>
    </row>
    <row r="319" spans="1:26" s="17" customFormat="1" ht="16" customHeight="1">
      <c r="A319" s="9"/>
      <c r="B319" s="9"/>
      <c r="C319" s="28"/>
      <c r="D319" s="29"/>
      <c r="E319" s="41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1"/>
      <c r="V319" s="21"/>
      <c r="W319" s="21"/>
      <c r="X319" s="21"/>
      <c r="Y319" s="21"/>
      <c r="Z319" s="21"/>
    </row>
    <row r="320" spans="1:26" s="17" customFormat="1" ht="16" customHeight="1">
      <c r="A320" s="9"/>
      <c r="B320" s="9"/>
      <c r="C320" s="28"/>
      <c r="D320" s="29"/>
      <c r="E320" s="41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1"/>
      <c r="V320" s="21"/>
      <c r="W320" s="21"/>
      <c r="X320" s="21"/>
      <c r="Y320" s="21"/>
      <c r="Z320" s="21"/>
    </row>
    <row r="321" spans="1:26" s="17" customFormat="1" ht="16" customHeight="1">
      <c r="A321" s="9"/>
      <c r="B321" s="9"/>
      <c r="C321" s="28"/>
      <c r="D321" s="29"/>
      <c r="E321" s="41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1"/>
      <c r="V321" s="21"/>
      <c r="W321" s="21"/>
      <c r="X321" s="21"/>
      <c r="Y321" s="21"/>
      <c r="Z321" s="21"/>
    </row>
    <row r="322" spans="1:26" s="17" customFormat="1" ht="16" customHeight="1">
      <c r="A322" s="9"/>
      <c r="B322" s="9"/>
      <c r="C322" s="28"/>
      <c r="D322" s="29"/>
      <c r="E322" s="41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1"/>
      <c r="V322" s="21"/>
      <c r="W322" s="21"/>
      <c r="X322" s="21"/>
      <c r="Y322" s="21"/>
      <c r="Z322" s="21"/>
    </row>
    <row r="323" spans="1:26" s="17" customFormat="1" ht="16" customHeight="1">
      <c r="A323" s="9"/>
      <c r="B323" s="9"/>
      <c r="C323" s="28"/>
      <c r="D323" s="29"/>
      <c r="E323" s="41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1"/>
      <c r="V323" s="21"/>
      <c r="W323" s="21"/>
      <c r="X323" s="21"/>
      <c r="Y323" s="21"/>
      <c r="Z323" s="21"/>
    </row>
    <row r="324" spans="1:26" s="17" customFormat="1" ht="16" customHeight="1">
      <c r="A324" s="9"/>
      <c r="B324" s="9"/>
      <c r="C324" s="28"/>
      <c r="D324" s="29"/>
      <c r="E324" s="41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1"/>
      <c r="V324" s="21"/>
      <c r="W324" s="21"/>
      <c r="X324" s="21"/>
      <c r="Y324" s="21"/>
      <c r="Z324" s="21"/>
    </row>
    <row r="325" spans="1:26" s="17" customFormat="1" ht="16" customHeight="1">
      <c r="A325" s="9"/>
      <c r="B325" s="9"/>
      <c r="C325" s="28"/>
      <c r="D325" s="29"/>
      <c r="E325" s="41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1"/>
      <c r="V325" s="21"/>
      <c r="W325" s="21"/>
      <c r="X325" s="21"/>
      <c r="Y325" s="21"/>
      <c r="Z325" s="21"/>
    </row>
    <row r="326" spans="1:26" s="17" customFormat="1" ht="16" customHeight="1">
      <c r="A326" s="9"/>
      <c r="B326" s="9"/>
      <c r="C326" s="28"/>
      <c r="D326" s="29"/>
      <c r="E326" s="41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1"/>
      <c r="V326" s="21"/>
      <c r="W326" s="21"/>
      <c r="X326" s="21"/>
      <c r="Y326" s="21"/>
      <c r="Z326" s="21"/>
    </row>
    <row r="327" spans="1:26" s="17" customFormat="1" ht="16" customHeight="1">
      <c r="A327" s="9"/>
      <c r="B327" s="9"/>
      <c r="C327" s="28"/>
      <c r="D327" s="29"/>
      <c r="E327" s="41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1"/>
      <c r="V327" s="21"/>
      <c r="W327" s="21"/>
      <c r="X327" s="21"/>
      <c r="Y327" s="21"/>
      <c r="Z327" s="21"/>
    </row>
    <row r="328" spans="1:26" s="17" customFormat="1" ht="16" customHeight="1">
      <c r="A328" s="9"/>
      <c r="B328" s="9"/>
      <c r="C328" s="28"/>
      <c r="D328" s="29"/>
      <c r="E328" s="41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1"/>
      <c r="V328" s="21"/>
      <c r="W328" s="21"/>
      <c r="X328" s="21"/>
      <c r="Y328" s="21"/>
      <c r="Z328" s="21"/>
    </row>
    <row r="329" spans="1:26" s="17" customFormat="1" ht="16" customHeight="1">
      <c r="A329" s="9"/>
      <c r="B329" s="9"/>
      <c r="C329" s="28"/>
      <c r="D329" s="29"/>
      <c r="E329" s="41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1"/>
      <c r="V329" s="21"/>
      <c r="W329" s="21"/>
      <c r="X329" s="21"/>
      <c r="Y329" s="21"/>
      <c r="Z329" s="21"/>
    </row>
    <row r="330" spans="1:26" s="17" customFormat="1" ht="16" customHeight="1">
      <c r="A330" s="9"/>
      <c r="B330" s="9"/>
      <c r="C330" s="28"/>
      <c r="D330" s="29"/>
      <c r="E330" s="41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1"/>
      <c r="V330" s="21"/>
      <c r="W330" s="21"/>
      <c r="X330" s="21"/>
      <c r="Y330" s="21"/>
      <c r="Z330" s="21"/>
    </row>
    <row r="331" spans="1:26" s="17" customFormat="1" ht="16" customHeight="1">
      <c r="A331" s="9"/>
      <c r="B331" s="9"/>
      <c r="C331" s="28"/>
      <c r="D331" s="29"/>
      <c r="E331" s="41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1"/>
      <c r="V331" s="21"/>
      <c r="W331" s="21"/>
      <c r="X331" s="21"/>
      <c r="Y331" s="21"/>
      <c r="Z331" s="21"/>
    </row>
    <row r="332" spans="1:26" s="17" customFormat="1" ht="16" customHeight="1">
      <c r="A332" s="9"/>
      <c r="B332" s="9"/>
      <c r="C332" s="28"/>
      <c r="D332" s="29"/>
      <c r="E332" s="41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1"/>
      <c r="V332" s="21"/>
      <c r="W332" s="21"/>
      <c r="X332" s="21"/>
      <c r="Y332" s="21"/>
      <c r="Z332" s="21"/>
    </row>
    <row r="333" spans="1:26" s="17" customFormat="1" ht="16" customHeight="1">
      <c r="A333" s="9"/>
      <c r="B333" s="9"/>
      <c r="C333" s="28"/>
      <c r="D333" s="29"/>
      <c r="E333" s="41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1"/>
      <c r="V333" s="21"/>
      <c r="W333" s="21"/>
      <c r="X333" s="21"/>
      <c r="Y333" s="21"/>
      <c r="Z333" s="21"/>
    </row>
    <row r="334" spans="1:26" s="17" customFormat="1" ht="16" customHeight="1">
      <c r="A334" s="9"/>
      <c r="B334" s="9"/>
      <c r="C334" s="28"/>
      <c r="D334" s="29"/>
      <c r="E334" s="41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1"/>
      <c r="V334" s="21"/>
      <c r="W334" s="21"/>
      <c r="X334" s="21"/>
      <c r="Y334" s="21"/>
      <c r="Z334" s="21"/>
    </row>
    <row r="335" spans="1:26" s="17" customFormat="1" ht="16" customHeight="1">
      <c r="A335" s="9"/>
      <c r="B335" s="9"/>
      <c r="C335" s="28"/>
      <c r="D335" s="29"/>
      <c r="E335" s="41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1"/>
      <c r="V335" s="21"/>
      <c r="W335" s="21"/>
      <c r="X335" s="21"/>
      <c r="Y335" s="21"/>
      <c r="Z335" s="21"/>
    </row>
    <row r="336" spans="1:26" s="17" customFormat="1" ht="16" customHeight="1">
      <c r="A336" s="9"/>
      <c r="B336" s="9"/>
      <c r="C336" s="28"/>
      <c r="D336" s="29"/>
      <c r="E336" s="41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1"/>
      <c r="V336" s="21"/>
      <c r="W336" s="21"/>
      <c r="X336" s="21"/>
      <c r="Y336" s="21"/>
      <c r="Z336" s="21"/>
    </row>
    <row r="337" spans="1:26" s="17" customFormat="1" ht="16" customHeight="1">
      <c r="A337" s="9"/>
      <c r="B337" s="9"/>
      <c r="C337" s="28"/>
      <c r="D337" s="29"/>
      <c r="E337" s="41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1"/>
      <c r="V337" s="21"/>
      <c r="W337" s="21"/>
      <c r="X337" s="21"/>
      <c r="Y337" s="21"/>
      <c r="Z337" s="21"/>
    </row>
    <row r="338" spans="1:26" s="17" customFormat="1" ht="16" customHeight="1">
      <c r="A338" s="9"/>
      <c r="B338" s="9"/>
      <c r="C338" s="28"/>
      <c r="D338" s="29"/>
      <c r="E338" s="41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1"/>
      <c r="V338" s="21"/>
      <c r="W338" s="21"/>
      <c r="X338" s="21"/>
      <c r="Y338" s="21"/>
      <c r="Z338" s="21"/>
    </row>
    <row r="339" spans="1:26" s="17" customFormat="1" ht="16" customHeight="1">
      <c r="A339" s="9"/>
      <c r="B339" s="9"/>
      <c r="C339" s="28"/>
      <c r="D339" s="29"/>
      <c r="E339" s="41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1"/>
      <c r="V339" s="21"/>
      <c r="W339" s="21"/>
      <c r="X339" s="21"/>
      <c r="Y339" s="21"/>
      <c r="Z339" s="21"/>
    </row>
    <row r="340" spans="1:26" s="17" customFormat="1" ht="16" customHeight="1">
      <c r="A340" s="9"/>
      <c r="B340" s="9"/>
      <c r="C340" s="28"/>
      <c r="D340" s="29"/>
      <c r="E340" s="41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1"/>
      <c r="V340" s="21"/>
      <c r="W340" s="21"/>
      <c r="X340" s="21"/>
      <c r="Y340" s="21"/>
      <c r="Z340" s="21"/>
    </row>
    <row r="341" spans="1:26" s="17" customFormat="1" ht="16" customHeight="1">
      <c r="A341" s="9"/>
      <c r="B341" s="9"/>
      <c r="C341" s="28"/>
      <c r="D341" s="29"/>
      <c r="E341" s="41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1"/>
      <c r="V341" s="21"/>
      <c r="W341" s="21"/>
      <c r="X341" s="21"/>
      <c r="Y341" s="21"/>
      <c r="Z341" s="21"/>
    </row>
    <row r="342" spans="1:26" s="17" customFormat="1" ht="16" customHeight="1">
      <c r="A342" s="9"/>
      <c r="B342" s="9"/>
      <c r="C342" s="28"/>
      <c r="D342" s="29"/>
      <c r="E342" s="41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1"/>
      <c r="V342" s="21"/>
      <c r="W342" s="21"/>
      <c r="X342" s="21"/>
      <c r="Y342" s="21"/>
      <c r="Z342" s="21"/>
    </row>
    <row r="343" spans="1:26" s="17" customFormat="1" ht="16" customHeight="1">
      <c r="A343" s="9"/>
      <c r="B343" s="9"/>
      <c r="C343" s="28"/>
      <c r="D343" s="29"/>
      <c r="E343" s="41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1"/>
      <c r="V343" s="21"/>
      <c r="W343" s="21"/>
      <c r="X343" s="21"/>
      <c r="Y343" s="21"/>
      <c r="Z343" s="21"/>
    </row>
    <row r="344" spans="1:26" s="17" customFormat="1" ht="16" customHeight="1">
      <c r="A344" s="9"/>
      <c r="B344" s="9"/>
      <c r="C344" s="28"/>
      <c r="D344" s="29"/>
      <c r="E344" s="41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1"/>
      <c r="V344" s="21"/>
      <c r="W344" s="21"/>
      <c r="X344" s="21"/>
      <c r="Y344" s="21"/>
      <c r="Z344" s="21"/>
    </row>
    <row r="345" spans="1:26" s="17" customFormat="1" ht="16" customHeight="1">
      <c r="A345" s="9"/>
      <c r="B345" s="9"/>
      <c r="C345" s="28"/>
      <c r="D345" s="29"/>
      <c r="E345" s="41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1"/>
      <c r="V345" s="21"/>
      <c r="W345" s="21"/>
      <c r="X345" s="21"/>
      <c r="Y345" s="21"/>
      <c r="Z345" s="21"/>
    </row>
    <row r="346" spans="1:26" s="17" customFormat="1" ht="16" customHeight="1">
      <c r="A346" s="9"/>
      <c r="B346" s="9"/>
      <c r="C346" s="28"/>
      <c r="D346" s="29"/>
      <c r="E346" s="41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1"/>
      <c r="V346" s="21"/>
      <c r="W346" s="21"/>
      <c r="X346" s="21"/>
      <c r="Y346" s="21"/>
      <c r="Z346" s="21"/>
    </row>
    <row r="347" spans="1:26" s="17" customFormat="1" ht="16" customHeight="1">
      <c r="A347" s="9"/>
      <c r="B347" s="9"/>
      <c r="C347" s="28"/>
      <c r="D347" s="29"/>
      <c r="E347" s="41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1"/>
      <c r="V347" s="21"/>
      <c r="W347" s="21"/>
      <c r="X347" s="21"/>
      <c r="Y347" s="21"/>
      <c r="Z347" s="21"/>
    </row>
    <row r="348" spans="1:26" s="17" customFormat="1" ht="16" customHeight="1">
      <c r="A348" s="9"/>
      <c r="B348" s="9"/>
      <c r="C348" s="28"/>
      <c r="D348" s="29"/>
      <c r="E348" s="41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1"/>
      <c r="V348" s="21"/>
      <c r="W348" s="21"/>
      <c r="X348" s="21"/>
      <c r="Y348" s="21"/>
      <c r="Z348" s="21"/>
    </row>
    <row r="349" spans="1:26" s="17" customFormat="1" ht="16" customHeight="1">
      <c r="A349" s="9"/>
      <c r="B349" s="9"/>
      <c r="C349" s="28"/>
      <c r="D349" s="29"/>
      <c r="E349" s="41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1"/>
      <c r="V349" s="21"/>
      <c r="W349" s="21"/>
      <c r="X349" s="21"/>
      <c r="Y349" s="21"/>
      <c r="Z349" s="21"/>
    </row>
    <row r="350" spans="1:26" s="17" customFormat="1" ht="16" customHeight="1">
      <c r="A350" s="9"/>
      <c r="B350" s="9"/>
      <c r="C350" s="28"/>
      <c r="D350" s="29"/>
      <c r="E350" s="41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1"/>
      <c r="V350" s="21"/>
      <c r="W350" s="21"/>
      <c r="X350" s="21"/>
      <c r="Y350" s="21"/>
      <c r="Z350" s="21"/>
    </row>
    <row r="351" spans="1:26" s="17" customFormat="1" ht="16" customHeight="1">
      <c r="A351" s="9"/>
      <c r="B351" s="9"/>
      <c r="C351" s="28"/>
      <c r="D351" s="29"/>
      <c r="E351" s="41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1"/>
      <c r="V351" s="21"/>
      <c r="W351" s="21"/>
      <c r="X351" s="21"/>
      <c r="Y351" s="21"/>
      <c r="Z351" s="21"/>
    </row>
    <row r="352" spans="1:26" s="17" customFormat="1" ht="16" customHeight="1">
      <c r="A352" s="9"/>
      <c r="B352" s="9"/>
      <c r="C352" s="28"/>
      <c r="D352" s="29"/>
      <c r="E352" s="41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1"/>
      <c r="V352" s="21"/>
      <c r="W352" s="21"/>
      <c r="X352" s="21"/>
      <c r="Y352" s="21"/>
      <c r="Z352" s="21"/>
    </row>
    <row r="353" spans="1:26" s="17" customFormat="1" ht="16" customHeight="1">
      <c r="A353" s="9"/>
      <c r="B353" s="9"/>
      <c r="C353" s="28"/>
      <c r="D353" s="29"/>
      <c r="E353" s="41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1"/>
      <c r="V353" s="21"/>
      <c r="W353" s="21"/>
      <c r="X353" s="21"/>
      <c r="Y353" s="21"/>
      <c r="Z353" s="21"/>
    </row>
    <row r="354" spans="1:26" s="17" customFormat="1" ht="16" customHeight="1">
      <c r="A354" s="9"/>
      <c r="B354" s="9"/>
      <c r="C354" s="28"/>
      <c r="D354" s="29"/>
      <c r="E354" s="41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1"/>
      <c r="V354" s="21"/>
      <c r="W354" s="21"/>
      <c r="X354" s="21"/>
      <c r="Y354" s="21"/>
      <c r="Z354" s="21"/>
    </row>
    <row r="355" spans="1:26" s="17" customFormat="1" ht="16" customHeight="1">
      <c r="A355" s="9"/>
      <c r="B355" s="9"/>
      <c r="C355" s="28"/>
      <c r="D355" s="29"/>
      <c r="E355" s="41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1"/>
      <c r="V355" s="21"/>
      <c r="W355" s="21"/>
      <c r="X355" s="21"/>
      <c r="Y355" s="21"/>
      <c r="Z355" s="21"/>
    </row>
    <row r="356" spans="1:26" s="17" customFormat="1" ht="16" customHeight="1">
      <c r="A356" s="9"/>
      <c r="B356" s="9"/>
      <c r="C356" s="28"/>
      <c r="D356" s="29"/>
      <c r="E356" s="41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1"/>
      <c r="V356" s="21"/>
      <c r="W356" s="21"/>
      <c r="X356" s="21"/>
      <c r="Y356" s="21"/>
      <c r="Z356" s="21"/>
    </row>
    <row r="357" spans="1:26" s="17" customFormat="1" ht="16" customHeight="1">
      <c r="A357" s="9"/>
      <c r="B357" s="9"/>
      <c r="C357" s="28"/>
      <c r="D357" s="29"/>
      <c r="E357" s="41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1"/>
      <c r="V357" s="21"/>
      <c r="W357" s="21"/>
      <c r="X357" s="21"/>
      <c r="Y357" s="21"/>
      <c r="Z357" s="21"/>
    </row>
    <row r="358" spans="1:26" s="17" customFormat="1" ht="16" customHeight="1">
      <c r="A358" s="9"/>
      <c r="B358" s="9"/>
      <c r="C358" s="28"/>
      <c r="D358" s="29"/>
      <c r="E358" s="41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1"/>
      <c r="V358" s="21"/>
      <c r="W358" s="21"/>
      <c r="X358" s="21"/>
      <c r="Y358" s="21"/>
      <c r="Z358" s="21"/>
    </row>
  </sheetData>
  <phoneticPr fontId="6" type="noConversion"/>
  <conditionalFormatting sqref="C92:C95">
    <cfRule type="containsText" dxfId="16" priority="4" operator="containsText" text="Select">
      <formula>NOT(ISERROR(SEARCH("Select",C92)))</formula>
    </cfRule>
  </conditionalFormatting>
  <printOptions gridLines="1"/>
  <pageMargins left="0.39000000000000007" right="0.39000000000000007" top="0.39000000000000007" bottom="0.39000000000000007" header="0.2" footer="0.2"/>
  <pageSetup paperSize="9" scale="62" fitToHeight="2" orientation="portrait" horizontalDpi="300" verticalDpi="300"/>
  <headerFooter>
    <oddFooter>&amp;L&amp;F  &amp;A&amp;CPage &amp;P of &amp;N&amp;RPrinted &amp;D &amp;T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93"/>
  <sheetViews>
    <sheetView showRuler="0" zoomScale="130" zoomScaleNormal="130" zoomScalePageLayoutView="130" workbookViewId="0">
      <pane ySplit="5" topLeftCell="A6" activePane="bottomLeft" state="frozen"/>
      <selection sqref="A1:XFD1048576"/>
      <selection pane="bottomLeft" activeCell="E105" sqref="E105"/>
    </sheetView>
  </sheetViews>
  <sheetFormatPr baseColWidth="10" defaultColWidth="16.6640625" defaultRowHeight="16" customHeight="1"/>
  <cols>
    <col min="1" max="1" width="21.83203125" style="9" customWidth="1"/>
    <col min="2" max="2" width="35.6640625" style="9" customWidth="1"/>
    <col min="3" max="3" width="6.83203125" style="28" customWidth="1"/>
    <col min="4" max="4" width="9.33203125" style="29" customWidth="1"/>
    <col min="5" max="5" width="16.33203125" style="41" customWidth="1"/>
    <col min="6" max="9" width="16.6640625" style="17" customWidth="1"/>
    <col min="10" max="20" width="16.6640625" style="20" customWidth="1"/>
    <col min="21" max="16384" width="16.6640625" style="21"/>
  </cols>
  <sheetData>
    <row r="1" spans="1:26" ht="16" customHeight="1">
      <c r="A1" s="1" t="s">
        <v>113</v>
      </c>
      <c r="B1" s="1"/>
      <c r="C1" s="84"/>
      <c r="D1" s="41"/>
      <c r="U1" s="20"/>
      <c r="V1" s="20"/>
      <c r="W1" s="20"/>
      <c r="X1" s="20"/>
      <c r="Y1" s="20"/>
      <c r="Z1" s="20"/>
    </row>
    <row r="2" spans="1:26" ht="16" customHeight="1">
      <c r="A2" s="2"/>
      <c r="B2" s="2"/>
      <c r="C2" s="84"/>
      <c r="D2" s="41"/>
    </row>
    <row r="3" spans="1:26" ht="16" customHeight="1">
      <c r="A3" s="2"/>
      <c r="B3" s="2"/>
      <c r="C3" s="84"/>
      <c r="D3" s="41"/>
    </row>
    <row r="4" spans="1:26" ht="16" customHeight="1">
      <c r="A4" s="2"/>
      <c r="B4" s="2"/>
      <c r="C4" s="84"/>
      <c r="D4" s="41"/>
    </row>
    <row r="5" spans="1:26" ht="16" customHeight="1">
      <c r="A5" s="85" t="s">
        <v>56</v>
      </c>
      <c r="B5" s="85" t="s">
        <v>57</v>
      </c>
      <c r="C5" s="86" t="s">
        <v>58</v>
      </c>
      <c r="D5" s="16" t="s">
        <v>59</v>
      </c>
      <c r="E5" s="16" t="s">
        <v>60</v>
      </c>
    </row>
    <row r="6" spans="1:26" s="60" customFormat="1" ht="16" customHeight="1">
      <c r="A6" s="27" t="s">
        <v>70</v>
      </c>
      <c r="B6" s="27"/>
      <c r="C6" s="84"/>
      <c r="D6" s="41"/>
      <c r="E6" s="41"/>
      <c r="F6" s="5"/>
      <c r="G6" s="5"/>
      <c r="H6" s="5"/>
      <c r="I6" s="5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6" s="60" customFormat="1" ht="16" customHeight="1">
      <c r="A7" s="2" t="s">
        <v>71</v>
      </c>
      <c r="B7" s="9" t="s">
        <v>190</v>
      </c>
      <c r="C7" s="28">
        <v>38</v>
      </c>
      <c r="D7" s="29">
        <v>170</v>
      </c>
      <c r="E7" s="29">
        <f>SUM(C7*D7)</f>
        <v>6460</v>
      </c>
      <c r="F7" s="5"/>
      <c r="G7" s="5"/>
      <c r="H7" s="5"/>
      <c r="I7" s="5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6" s="60" customFormat="1" ht="16" customHeight="1">
      <c r="A8" s="2"/>
      <c r="B8" s="9"/>
      <c r="C8" s="28"/>
      <c r="D8" s="29"/>
      <c r="E8" s="29"/>
      <c r="F8" s="5"/>
      <c r="G8" s="5"/>
      <c r="H8" s="5"/>
      <c r="I8" s="5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6" ht="16" customHeight="1" thickBot="1">
      <c r="A9" s="89"/>
      <c r="B9" s="89"/>
      <c r="C9" s="87"/>
      <c r="D9" s="88"/>
      <c r="E9" s="90">
        <f>SUM(E7)</f>
        <v>6460</v>
      </c>
    </row>
    <row r="10" spans="1:26" s="60" customFormat="1" ht="16" customHeight="1">
      <c r="A10" s="2" t="s">
        <v>72</v>
      </c>
      <c r="B10" s="2"/>
      <c r="C10" s="84"/>
      <c r="D10" s="41"/>
      <c r="E10" s="41"/>
      <c r="F10" s="17"/>
      <c r="G10" s="17"/>
      <c r="H10" s="17"/>
      <c r="I10" s="17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26" s="60" customFormat="1" ht="16" customHeight="1">
      <c r="A11" s="2" t="s">
        <v>73</v>
      </c>
      <c r="B11" s="9"/>
      <c r="C11" s="28"/>
      <c r="D11" s="29"/>
      <c r="E11" s="29"/>
      <c r="F11" s="5"/>
      <c r="G11" s="5"/>
      <c r="H11" s="5"/>
      <c r="I11" s="5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6" s="60" customFormat="1" ht="16" customHeight="1">
      <c r="A12" s="2" t="s">
        <v>74</v>
      </c>
      <c r="B12" s="22"/>
      <c r="C12" s="28"/>
      <c r="D12" s="29"/>
      <c r="E12" s="29"/>
      <c r="F12" s="17"/>
      <c r="G12" s="17"/>
      <c r="H12" s="17"/>
      <c r="I12" s="17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26" s="60" customFormat="1" ht="16" customHeight="1">
      <c r="A13" s="2"/>
      <c r="B13" s="133" t="s">
        <v>114</v>
      </c>
      <c r="C13" s="28">
        <v>10</v>
      </c>
      <c r="D13" s="29">
        <v>1750</v>
      </c>
      <c r="E13" s="29">
        <f>D13*C13</f>
        <v>17500</v>
      </c>
      <c r="F13" s="17"/>
      <c r="G13" s="17"/>
      <c r="H13" s="17"/>
      <c r="I13" s="17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26" s="60" customFormat="1" ht="16" customHeight="1">
      <c r="A14" s="2"/>
      <c r="B14" s="133" t="s">
        <v>115</v>
      </c>
      <c r="C14" s="28">
        <v>9</v>
      </c>
      <c r="D14" s="29">
        <v>1750</v>
      </c>
      <c r="E14" s="29">
        <f t="shared" ref="E14" si="0">D14*C14</f>
        <v>15750</v>
      </c>
      <c r="F14" s="17"/>
      <c r="G14" s="17"/>
      <c r="H14" s="17"/>
      <c r="I14" s="17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26" s="60" customFormat="1" ht="16" customHeight="1">
      <c r="A15" s="2"/>
      <c r="B15" s="22"/>
      <c r="C15" s="28"/>
      <c r="D15" s="29"/>
      <c r="E15" s="29"/>
      <c r="F15" s="17"/>
      <c r="G15" s="17"/>
      <c r="H15" s="17"/>
      <c r="I15" s="17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26" s="60" customFormat="1" ht="16" customHeight="1">
      <c r="A16" s="2" t="s">
        <v>80</v>
      </c>
      <c r="B16" s="22"/>
      <c r="C16" s="28"/>
      <c r="D16" s="29"/>
      <c r="E16" s="29"/>
      <c r="F16" s="17"/>
      <c r="G16" s="17"/>
      <c r="H16" s="17"/>
      <c r="I16" s="17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s="60" customFormat="1" ht="16" customHeight="1">
      <c r="A17" s="2"/>
      <c r="B17" s="133" t="s">
        <v>114</v>
      </c>
      <c r="C17" s="28">
        <v>5</v>
      </c>
      <c r="D17" s="29">
        <v>2000</v>
      </c>
      <c r="E17" s="29">
        <f>D17*C17</f>
        <v>10000</v>
      </c>
      <c r="F17" s="17"/>
      <c r="G17" s="17"/>
      <c r="H17" s="17"/>
      <c r="I17" s="17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s="60" customFormat="1" ht="16" customHeight="1">
      <c r="A18" s="2"/>
      <c r="B18" s="133" t="s">
        <v>116</v>
      </c>
      <c r="C18" s="28">
        <v>15</v>
      </c>
      <c r="D18" s="29">
        <v>2000</v>
      </c>
      <c r="E18" s="29">
        <f t="shared" ref="E18" si="1">D18*C18</f>
        <v>30000</v>
      </c>
      <c r="F18" s="17"/>
      <c r="G18" s="17"/>
      <c r="H18" s="17"/>
      <c r="I18" s="17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s="60" customFormat="1" ht="16" customHeight="1" thickBot="1">
      <c r="A19" s="2"/>
      <c r="B19" s="133"/>
      <c r="C19" s="28"/>
      <c r="D19" s="29"/>
      <c r="E19" s="134">
        <f>SUM(E13:E18)</f>
        <v>73250</v>
      </c>
      <c r="F19" s="17"/>
      <c r="G19" s="17"/>
      <c r="H19" s="17"/>
      <c r="I19" s="17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s="60" customFormat="1" ht="16" customHeight="1" thickTop="1">
      <c r="A20" s="2" t="s">
        <v>117</v>
      </c>
      <c r="B20" s="133"/>
      <c r="C20" s="28"/>
      <c r="D20" s="29"/>
      <c r="E20" s="29"/>
      <c r="F20" s="17"/>
      <c r="G20" s="17"/>
      <c r="H20" s="17"/>
      <c r="I20" s="17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s="60" customFormat="1" ht="16" customHeight="1">
      <c r="A21" s="219" t="s">
        <v>118</v>
      </c>
      <c r="B21" s="133"/>
      <c r="C21" s="28"/>
      <c r="D21" s="29"/>
      <c r="E21" s="29"/>
      <c r="F21" s="17"/>
      <c r="G21" s="17"/>
      <c r="H21" s="17"/>
      <c r="I21" s="17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1:20" s="60" customFormat="1" ht="16" customHeight="1">
      <c r="A22" s="2"/>
      <c r="B22" s="133" t="s">
        <v>201</v>
      </c>
      <c r="C22" s="28">
        <v>1</v>
      </c>
      <c r="D22" s="29">
        <v>39000</v>
      </c>
      <c r="E22" s="29">
        <f>D22*C22</f>
        <v>39000</v>
      </c>
      <c r="F22" s="17"/>
      <c r="G22" s="17"/>
      <c r="H22" s="17"/>
      <c r="I22" s="17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s="60" customFormat="1" ht="16" customHeight="1" thickBot="1">
      <c r="A23" s="2"/>
      <c r="B23" s="133"/>
      <c r="C23" s="28"/>
      <c r="D23" s="29"/>
      <c r="E23" s="134">
        <f>SUM(E22:E22)</f>
        <v>39000</v>
      </c>
      <c r="F23" s="17"/>
      <c r="G23" s="17"/>
      <c r="H23" s="17"/>
      <c r="I23" s="17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s="60" customFormat="1" ht="16" customHeight="1" thickTop="1">
      <c r="A24" s="2" t="s">
        <v>91</v>
      </c>
      <c r="B24" s="133"/>
      <c r="C24" s="28"/>
      <c r="D24" s="29"/>
      <c r="E24" s="29"/>
      <c r="F24" s="17"/>
      <c r="G24" s="17"/>
      <c r="H24" s="17"/>
      <c r="I24" s="17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20" s="60" customFormat="1" ht="16" customHeight="1">
      <c r="A25" s="2" t="s">
        <v>92</v>
      </c>
      <c r="B25" s="133"/>
      <c r="C25" s="28">
        <v>1</v>
      </c>
      <c r="D25" s="29">
        <v>500</v>
      </c>
      <c r="E25" s="29">
        <f>C25*D25</f>
        <v>500</v>
      </c>
      <c r="F25" s="17"/>
      <c r="G25" s="17"/>
      <c r="H25" s="17"/>
      <c r="I25" s="17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1:20" s="60" customFormat="1" ht="16" customHeight="1" thickBot="1">
      <c r="A26" s="2"/>
      <c r="B26" s="133"/>
      <c r="C26" s="28"/>
      <c r="D26" s="29"/>
      <c r="E26" s="134">
        <f>SUM(E25:E25)</f>
        <v>500</v>
      </c>
      <c r="F26" s="17"/>
      <c r="G26" s="17"/>
      <c r="H26" s="17"/>
      <c r="I26" s="17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1:20" s="60" customFormat="1" ht="16" customHeight="1" thickTop="1">
      <c r="A27" s="2" t="s">
        <v>81</v>
      </c>
      <c r="B27" s="133"/>
      <c r="C27" s="28"/>
      <c r="D27" s="29"/>
      <c r="E27" s="29"/>
      <c r="F27" s="17"/>
      <c r="G27" s="17"/>
      <c r="H27" s="17"/>
      <c r="I27" s="1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s="60" customFormat="1" ht="16" customHeight="1">
      <c r="A28" s="219" t="s">
        <v>119</v>
      </c>
      <c r="B28" s="133"/>
      <c r="C28" s="28"/>
      <c r="D28" s="29"/>
      <c r="E28" s="29"/>
      <c r="F28" s="17"/>
      <c r="G28" s="17"/>
      <c r="H28" s="17"/>
      <c r="I28" s="17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spans="1:20" s="60" customFormat="1" ht="16" customHeight="1">
      <c r="A29" s="2"/>
      <c r="B29" s="133" t="s">
        <v>202</v>
      </c>
      <c r="C29" s="28">
        <v>1</v>
      </c>
      <c r="D29" s="29">
        <v>28000</v>
      </c>
      <c r="E29" s="29">
        <f>D29*C29</f>
        <v>28000</v>
      </c>
      <c r="F29" s="17"/>
      <c r="G29" s="17"/>
      <c r="H29" s="17"/>
      <c r="I29" s="17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spans="1:20" s="60" customFormat="1" ht="16" customHeight="1" thickBot="1">
      <c r="A30" s="2"/>
      <c r="B30" s="133"/>
      <c r="C30" s="28"/>
      <c r="D30" s="29"/>
      <c r="E30" s="134">
        <f>SUM(E29:E29)</f>
        <v>28000</v>
      </c>
      <c r="F30" s="17"/>
      <c r="G30" s="17"/>
      <c r="H30" s="17"/>
      <c r="I30" s="17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1:20" s="60" customFormat="1" ht="16" customHeight="1" thickTop="1">
      <c r="A31" s="2" t="s">
        <v>120</v>
      </c>
      <c r="B31" s="133"/>
      <c r="C31" s="28"/>
      <c r="D31" s="29"/>
      <c r="E31" s="29"/>
      <c r="F31" s="17"/>
      <c r="G31" s="17"/>
      <c r="H31" s="17"/>
      <c r="I31" s="1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s="60" customFormat="1" ht="16" customHeight="1">
      <c r="A32" s="2" t="s">
        <v>121</v>
      </c>
      <c r="B32" s="133"/>
      <c r="C32" s="28">
        <v>1</v>
      </c>
      <c r="D32" s="29">
        <v>500</v>
      </c>
      <c r="E32" s="29">
        <f>C32*D32</f>
        <v>500</v>
      </c>
      <c r="F32" s="17"/>
      <c r="G32" s="17"/>
      <c r="H32" s="17"/>
      <c r="I32" s="17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1:20" s="60" customFormat="1" ht="16" customHeight="1">
      <c r="A33" s="2" t="s">
        <v>122</v>
      </c>
      <c r="B33" s="133"/>
      <c r="C33" s="28">
        <v>1</v>
      </c>
      <c r="D33" s="29">
        <v>2500</v>
      </c>
      <c r="E33" s="29">
        <f>C33*D33</f>
        <v>2500</v>
      </c>
      <c r="F33" s="17"/>
      <c r="G33" s="17"/>
      <c r="H33" s="17"/>
      <c r="I33" s="17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s="60" customFormat="1" ht="16" customHeight="1" thickBot="1">
      <c r="A34" s="2"/>
      <c r="B34" s="133"/>
      <c r="C34" s="28"/>
      <c r="D34" s="29"/>
      <c r="E34" s="134">
        <f>SUM(E32:E33)</f>
        <v>3000</v>
      </c>
      <c r="F34" s="17"/>
      <c r="G34" s="17"/>
      <c r="H34" s="17"/>
      <c r="I34" s="17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1:20" s="60" customFormat="1" ht="16" customHeight="1" thickTop="1">
      <c r="A35" s="2"/>
      <c r="B35" s="133"/>
      <c r="C35" s="28"/>
      <c r="D35" s="29"/>
      <c r="E35" s="29"/>
      <c r="F35" s="17"/>
      <c r="G35" s="17"/>
      <c r="H35" s="17"/>
      <c r="I35" s="17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20" s="60" customFormat="1" ht="16" customHeight="1">
      <c r="A36" s="2" t="s">
        <v>123</v>
      </c>
      <c r="B36" s="133"/>
      <c r="C36" s="28"/>
      <c r="D36" s="29"/>
      <c r="E36" s="29"/>
      <c r="F36" s="17"/>
      <c r="G36" s="17"/>
      <c r="H36" s="17"/>
      <c r="I36" s="17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pans="1:20" s="60" customFormat="1" ht="16" customHeight="1">
      <c r="A37" s="2" t="s">
        <v>121</v>
      </c>
      <c r="B37" s="133"/>
      <c r="C37" s="28">
        <v>1</v>
      </c>
      <c r="D37" s="29">
        <v>1000</v>
      </c>
      <c r="E37" s="29">
        <f>C37*D37</f>
        <v>1000</v>
      </c>
      <c r="F37" s="17"/>
      <c r="G37" s="17"/>
      <c r="H37" s="17"/>
      <c r="I37" s="17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s="60" customFormat="1" ht="16" customHeight="1">
      <c r="A38" s="2" t="s">
        <v>122</v>
      </c>
      <c r="B38" s="133"/>
      <c r="C38" s="28">
        <v>1</v>
      </c>
      <c r="D38" s="29">
        <v>11000</v>
      </c>
      <c r="E38" s="29">
        <f>C38*D38</f>
        <v>11000</v>
      </c>
      <c r="F38" s="17"/>
      <c r="G38" s="17"/>
      <c r="H38" s="17"/>
      <c r="I38" s="17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1:20" s="60" customFormat="1" ht="16" customHeight="1" thickBot="1">
      <c r="A39" s="2"/>
      <c r="B39" s="133"/>
      <c r="C39" s="28"/>
      <c r="D39" s="29"/>
      <c r="E39" s="134">
        <f>SUM(E37:E38)</f>
        <v>12000</v>
      </c>
      <c r="F39" s="17"/>
      <c r="G39" s="17"/>
      <c r="H39" s="17"/>
      <c r="I39" s="17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1:20" s="60" customFormat="1" ht="16" customHeight="1" thickTop="1" thickBot="1">
      <c r="A40" s="2"/>
      <c r="B40" s="133"/>
      <c r="C40" s="28"/>
      <c r="D40" s="29"/>
      <c r="E40" s="224"/>
      <c r="F40" s="17"/>
      <c r="G40" s="17"/>
      <c r="H40" s="17"/>
      <c r="I40" s="17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0" ht="16" customHeight="1" thickTop="1" thickBot="1">
      <c r="A41" s="89"/>
      <c r="B41" s="89"/>
      <c r="C41" s="87"/>
      <c r="D41" s="88"/>
      <c r="E41" s="92">
        <f>SUM(E19+E23+E26+E30+E34+E39)</f>
        <v>155750</v>
      </c>
    </row>
    <row r="42" spans="1:20" s="60" customFormat="1" ht="16" customHeight="1">
      <c r="A42" s="2" t="s">
        <v>93</v>
      </c>
      <c r="B42" s="2"/>
      <c r="C42" s="84"/>
      <c r="D42" s="41"/>
      <c r="E42" s="41"/>
      <c r="F42" s="17"/>
      <c r="G42" s="17"/>
      <c r="H42" s="17"/>
      <c r="I42" s="17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0" s="60" customFormat="1" ht="16" customHeight="1">
      <c r="A43" s="2"/>
      <c r="B43" s="9"/>
      <c r="C43" s="28"/>
      <c r="D43" s="29"/>
      <c r="E43" s="29"/>
      <c r="F43" s="5"/>
      <c r="G43" s="5"/>
      <c r="H43" s="5"/>
      <c r="I43" s="5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1:20" s="60" customFormat="1" ht="16" customHeight="1">
      <c r="A44" s="2" t="s">
        <v>94</v>
      </c>
      <c r="B44" s="22"/>
      <c r="C44" s="28"/>
      <c r="D44" s="29"/>
      <c r="E44" s="29"/>
      <c r="F44" s="17"/>
      <c r="G44" s="17"/>
      <c r="H44" s="17"/>
      <c r="I44" s="17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1:20" s="60" customFormat="1" ht="16" customHeight="1">
      <c r="A45" s="2"/>
      <c r="B45" s="133" t="s">
        <v>32</v>
      </c>
      <c r="C45" s="28">
        <v>1</v>
      </c>
      <c r="D45" s="29">
        <v>138000</v>
      </c>
      <c r="E45" s="29">
        <f>D45*C45</f>
        <v>138000</v>
      </c>
      <c r="F45" s="17"/>
      <c r="G45" s="17"/>
      <c r="H45" s="17"/>
      <c r="I45" s="17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s="60" customFormat="1" ht="16" customHeight="1">
      <c r="A46" s="2"/>
      <c r="B46" s="133" t="s">
        <v>33</v>
      </c>
      <c r="C46" s="28">
        <v>1</v>
      </c>
      <c r="D46" s="29">
        <v>10000</v>
      </c>
      <c r="E46" s="29">
        <f t="shared" ref="E46:E48" si="2">D46*C46</f>
        <v>10000</v>
      </c>
      <c r="F46" s="17"/>
      <c r="G46" s="17"/>
      <c r="H46" s="17"/>
      <c r="I46" s="17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  <row r="47" spans="1:20" s="60" customFormat="1" ht="16" customHeight="1">
      <c r="A47" s="2"/>
      <c r="B47" s="133" t="s">
        <v>34</v>
      </c>
      <c r="C47" s="28">
        <v>4</v>
      </c>
      <c r="D47" s="29">
        <v>500</v>
      </c>
      <c r="E47" s="29">
        <f t="shared" si="2"/>
        <v>2000</v>
      </c>
      <c r="F47" s="17"/>
      <c r="G47" s="17"/>
      <c r="H47" s="17"/>
      <c r="I47" s="17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0" s="60" customFormat="1" ht="16" customHeight="1">
      <c r="A48" s="2" t="s">
        <v>35</v>
      </c>
      <c r="B48" s="133" t="s">
        <v>124</v>
      </c>
      <c r="C48" s="28">
        <v>1</v>
      </c>
      <c r="D48" s="29">
        <v>5000</v>
      </c>
      <c r="E48" s="29">
        <f t="shared" si="2"/>
        <v>5000</v>
      </c>
      <c r="F48" s="17"/>
      <c r="G48" s="17"/>
      <c r="H48" s="17"/>
      <c r="I48" s="17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s="60" customFormat="1" ht="16" customHeight="1">
      <c r="A49" s="2"/>
      <c r="B49" s="133"/>
      <c r="C49" s="28"/>
      <c r="D49" s="29"/>
      <c r="E49" s="29"/>
      <c r="F49" s="17"/>
      <c r="G49" s="17"/>
      <c r="H49" s="17"/>
      <c r="I49" s="17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ht="16" customHeight="1" thickBot="1">
      <c r="A50" s="89"/>
      <c r="B50" s="89"/>
      <c r="C50" s="87"/>
      <c r="D50" s="88"/>
      <c r="E50" s="92">
        <f>SUM(E45:E48)</f>
        <v>155000</v>
      </c>
    </row>
    <row r="51" spans="1:20" s="60" customFormat="1" ht="16" customHeight="1">
      <c r="A51" s="2" t="s">
        <v>95</v>
      </c>
      <c r="B51" s="2"/>
      <c r="C51" s="84"/>
      <c r="D51" s="41"/>
      <c r="E51" s="41"/>
      <c r="F51" s="17"/>
      <c r="G51" s="17"/>
      <c r="H51" s="17"/>
      <c r="I51" s="17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spans="1:20" s="60" customFormat="1" ht="16" customHeight="1">
      <c r="A52" s="2" t="s">
        <v>125</v>
      </c>
      <c r="B52" s="2"/>
      <c r="C52" s="84"/>
      <c r="D52" s="41"/>
      <c r="E52" s="41"/>
      <c r="F52" s="17"/>
      <c r="G52" s="17"/>
      <c r="H52" s="17"/>
      <c r="I52" s="17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1:20" s="60" customFormat="1" ht="16" customHeight="1">
      <c r="A53" s="2"/>
      <c r="B53" s="132" t="s">
        <v>124</v>
      </c>
      <c r="C53" s="218">
        <v>1</v>
      </c>
      <c r="D53" s="221">
        <v>8500</v>
      </c>
      <c r="E53" s="29">
        <f>C53*D53</f>
        <v>8500</v>
      </c>
      <c r="F53" s="17"/>
      <c r="G53" s="17"/>
      <c r="H53" s="17"/>
      <c r="I53" s="17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s="60" customFormat="1" ht="16" customHeight="1" thickBot="1">
      <c r="A54" s="2"/>
      <c r="B54" s="132"/>
      <c r="C54" s="218"/>
      <c r="D54" s="221"/>
      <c r="E54" s="134">
        <f>SUM(E53)</f>
        <v>8500</v>
      </c>
      <c r="F54" s="17"/>
      <c r="G54" s="17"/>
      <c r="H54" s="17"/>
      <c r="I54" s="17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 s="60" customFormat="1" ht="16" customHeight="1" thickTop="1">
      <c r="A55" s="2" t="s">
        <v>96</v>
      </c>
      <c r="B55" s="9"/>
      <c r="C55" s="28"/>
      <c r="D55" s="29"/>
      <c r="E55" s="29"/>
      <c r="F55" s="5"/>
      <c r="G55" s="5"/>
      <c r="H55" s="5"/>
      <c r="I55" s="5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1:20" s="60" customFormat="1" ht="16" customHeight="1">
      <c r="A56" s="2"/>
      <c r="B56" s="133" t="s">
        <v>97</v>
      </c>
      <c r="C56" s="218">
        <v>4</v>
      </c>
      <c r="D56" s="221">
        <v>250</v>
      </c>
      <c r="E56" s="29">
        <f>D56*C56</f>
        <v>1000</v>
      </c>
      <c r="F56" s="17"/>
      <c r="G56" s="17"/>
      <c r="H56" s="17"/>
      <c r="I56" s="1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1:20" s="60" customFormat="1" ht="16" customHeight="1">
      <c r="A57" s="2"/>
      <c r="B57" s="133" t="s">
        <v>98</v>
      </c>
      <c r="C57" s="218">
        <v>2</v>
      </c>
      <c r="D57" s="221">
        <v>300</v>
      </c>
      <c r="E57" s="29">
        <f t="shared" ref="E57:E59" si="3">D57*C57</f>
        <v>600</v>
      </c>
      <c r="F57" s="17"/>
      <c r="G57" s="17"/>
      <c r="H57" s="17"/>
      <c r="I57" s="17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s="60" customFormat="1" ht="16" customHeight="1">
      <c r="A58" s="2"/>
      <c r="B58" s="133" t="s">
        <v>99</v>
      </c>
      <c r="C58" s="218">
        <v>550</v>
      </c>
      <c r="D58" s="220">
        <v>5</v>
      </c>
      <c r="E58" s="29">
        <f t="shared" si="3"/>
        <v>2750</v>
      </c>
      <c r="F58" s="17"/>
      <c r="G58" s="17"/>
      <c r="H58" s="17"/>
      <c r="I58" s="17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1:20" s="60" customFormat="1" ht="16" customHeight="1">
      <c r="A59" s="2"/>
      <c r="B59" s="133" t="s">
        <v>100</v>
      </c>
      <c r="C59" s="218">
        <v>550</v>
      </c>
      <c r="D59" s="220">
        <v>5</v>
      </c>
      <c r="E59" s="29">
        <f t="shared" si="3"/>
        <v>2750</v>
      </c>
      <c r="F59" s="17"/>
      <c r="G59" s="17"/>
      <c r="H59" s="17"/>
      <c r="I59" s="17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20" s="60" customFormat="1" ht="16" customHeight="1" thickBot="1">
      <c r="A60" s="2"/>
      <c r="B60" s="133"/>
      <c r="C60" s="28"/>
      <c r="D60" s="29"/>
      <c r="E60" s="134">
        <f>SUM(E56:E59)</f>
        <v>7100</v>
      </c>
      <c r="F60" s="17"/>
      <c r="G60" s="17"/>
      <c r="H60" s="17"/>
      <c r="I60" s="17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1:20" s="60" customFormat="1" ht="16" customHeight="1" thickTop="1">
      <c r="A61" s="2" t="s">
        <v>101</v>
      </c>
      <c r="B61" s="2"/>
      <c r="C61" s="84"/>
      <c r="D61" s="41"/>
      <c r="E61" s="41"/>
      <c r="F61" s="17"/>
      <c r="G61" s="17"/>
      <c r="H61" s="17"/>
      <c r="I61" s="17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s="60" customFormat="1" ht="16" customHeight="1">
      <c r="A62" s="2" t="s">
        <v>124</v>
      </c>
      <c r="B62" s="133" t="s">
        <v>126</v>
      </c>
      <c r="C62" s="28">
        <v>1</v>
      </c>
      <c r="D62" s="29">
        <v>10000</v>
      </c>
      <c r="E62" s="29">
        <f>D62*C62</f>
        <v>10000</v>
      </c>
      <c r="F62" s="17"/>
      <c r="G62" s="17"/>
      <c r="H62" s="17"/>
      <c r="I62" s="17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1:20" s="60" customFormat="1" ht="16" customHeight="1" thickBot="1">
      <c r="A63" s="2"/>
      <c r="B63" s="133"/>
      <c r="C63" s="28"/>
      <c r="D63" s="29"/>
      <c r="E63" s="134">
        <f>SUM(E62:E62)</f>
        <v>10000</v>
      </c>
      <c r="F63" s="17"/>
      <c r="G63" s="17"/>
      <c r="H63" s="17"/>
      <c r="I63" s="17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1:20" s="60" customFormat="1" ht="16" customHeight="1" thickTop="1">
      <c r="A64" s="2" t="s">
        <v>20</v>
      </c>
      <c r="B64" s="133"/>
      <c r="C64" s="28"/>
      <c r="D64" s="29"/>
      <c r="E64" s="29"/>
      <c r="F64" s="17"/>
      <c r="G64" s="17"/>
      <c r="H64" s="17"/>
      <c r="I64" s="17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1:20" s="60" customFormat="1" ht="16" customHeight="1">
      <c r="A65" s="2"/>
      <c r="B65" s="133" t="s">
        <v>223</v>
      </c>
      <c r="C65" s="28">
        <v>380</v>
      </c>
      <c r="D65" s="29">
        <v>40</v>
      </c>
      <c r="E65" s="29">
        <f>D65*C65</f>
        <v>15200</v>
      </c>
      <c r="F65" s="17"/>
      <c r="G65" s="17"/>
      <c r="H65" s="17"/>
      <c r="I65" s="17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1:20" s="60" customFormat="1" ht="16" customHeight="1" thickBot="1">
      <c r="A66" s="2"/>
      <c r="B66" s="133"/>
      <c r="C66" s="28"/>
      <c r="D66" s="29"/>
      <c r="E66" s="134">
        <f>SUM(E65)</f>
        <v>15200</v>
      </c>
      <c r="F66" s="17"/>
      <c r="G66" s="17"/>
      <c r="H66" s="17"/>
      <c r="I66" s="17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1:20" s="60" customFormat="1" ht="16" customHeight="1" thickTop="1">
      <c r="A67" s="2"/>
      <c r="B67" s="133"/>
      <c r="C67" s="28"/>
      <c r="D67" s="29"/>
      <c r="E67" s="29"/>
      <c r="F67" s="17"/>
      <c r="G67" s="17"/>
      <c r="H67" s="17"/>
      <c r="I67" s="17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ht="16" customHeight="1" thickBot="1">
      <c r="A68" s="89"/>
      <c r="B68" s="89"/>
      <c r="C68" s="87"/>
      <c r="D68" s="88"/>
      <c r="E68" s="92">
        <f>SUM(E54+E60+E63+E66)</f>
        <v>40800</v>
      </c>
    </row>
    <row r="69" spans="1:20" s="60" customFormat="1" ht="16" customHeight="1">
      <c r="A69" s="2" t="s">
        <v>104</v>
      </c>
      <c r="B69" s="2"/>
      <c r="C69" s="84"/>
      <c r="D69" s="41"/>
      <c r="E69" s="41"/>
      <c r="F69" s="17"/>
      <c r="G69" s="17"/>
      <c r="H69" s="17"/>
      <c r="I69" s="17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1:20" s="60" customFormat="1" ht="16" customHeight="1">
      <c r="A70" s="2" t="s">
        <v>105</v>
      </c>
      <c r="B70" s="9"/>
      <c r="C70" s="28"/>
      <c r="D70" s="29"/>
      <c r="E70" s="29"/>
      <c r="F70" s="5"/>
      <c r="G70" s="5"/>
      <c r="H70" s="5"/>
      <c r="I70" s="5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1:20" s="60" customFormat="1" ht="16" customHeight="1">
      <c r="A71" s="2" t="s">
        <v>124</v>
      </c>
      <c r="B71" s="133"/>
      <c r="C71" s="28">
        <v>1</v>
      </c>
      <c r="D71" s="29">
        <v>2000</v>
      </c>
      <c r="E71" s="29">
        <f>D71*C71</f>
        <v>2000</v>
      </c>
      <c r="F71" s="17"/>
      <c r="G71" s="17"/>
      <c r="H71" s="17"/>
      <c r="I71" s="1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s="60" customFormat="1" ht="16" customHeight="1" thickBot="1">
      <c r="A72" s="2"/>
      <c r="B72" s="133"/>
      <c r="C72" s="28"/>
      <c r="D72" s="29"/>
      <c r="E72" s="134">
        <f>SUM(E71)</f>
        <v>2000</v>
      </c>
      <c r="F72" s="17"/>
      <c r="G72" s="17"/>
      <c r="H72" s="17"/>
      <c r="I72" s="17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1:20" s="60" customFormat="1" ht="16" customHeight="1" thickTop="1">
      <c r="A73" s="2" t="s">
        <v>127</v>
      </c>
      <c r="B73" s="2"/>
      <c r="C73" s="84"/>
      <c r="D73" s="41"/>
      <c r="E73" s="41"/>
      <c r="F73" s="17"/>
      <c r="G73" s="17"/>
      <c r="H73" s="17"/>
      <c r="I73" s="17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1:20" s="60" customFormat="1" ht="16" customHeight="1">
      <c r="A74" s="2" t="s">
        <v>124</v>
      </c>
      <c r="B74" s="133" t="s">
        <v>224</v>
      </c>
      <c r="C74" s="28">
        <v>180</v>
      </c>
      <c r="D74" s="29">
        <v>20</v>
      </c>
      <c r="E74" s="29">
        <f>D74*C74</f>
        <v>3600</v>
      </c>
      <c r="F74" s="17"/>
      <c r="G74" s="17"/>
      <c r="H74" s="17"/>
      <c r="I74" s="17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1:20" s="60" customFormat="1" ht="16" customHeight="1" thickBot="1">
      <c r="A75" s="2"/>
      <c r="E75" s="134">
        <f>SUM(E74)</f>
        <v>3600</v>
      </c>
      <c r="F75" s="17"/>
      <c r="G75" s="17"/>
      <c r="H75" s="17"/>
      <c r="I75" s="17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s="60" customFormat="1" ht="16" customHeight="1" thickTop="1">
      <c r="A76" s="2" t="s">
        <v>107</v>
      </c>
      <c r="B76" s="2"/>
      <c r="C76" s="84"/>
      <c r="D76" s="41"/>
      <c r="E76" s="41"/>
      <c r="F76" s="17"/>
      <c r="G76" s="17"/>
      <c r="H76" s="17"/>
      <c r="I76" s="17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20" s="60" customFormat="1" ht="16" customHeight="1">
      <c r="A77" s="2" t="s">
        <v>124</v>
      </c>
      <c r="B77" s="133"/>
      <c r="C77" s="28">
        <v>1</v>
      </c>
      <c r="D77" s="29">
        <v>500</v>
      </c>
      <c r="E77" s="29">
        <f>D77*C77</f>
        <v>500</v>
      </c>
      <c r="F77" s="17"/>
      <c r="G77" s="17"/>
      <c r="H77" s="17"/>
      <c r="I77" s="17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1:20" s="60" customFormat="1" ht="16" customHeight="1" thickBot="1">
      <c r="A78" s="2"/>
      <c r="E78" s="134">
        <f>SUM(E77:E77)</f>
        <v>500</v>
      </c>
      <c r="F78" s="17"/>
      <c r="G78" s="17"/>
      <c r="H78" s="17"/>
      <c r="I78" s="1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1:20" s="60" customFormat="1" ht="16" customHeight="1" thickTop="1">
      <c r="A79" s="60" t="s">
        <v>108</v>
      </c>
      <c r="B79" s="22"/>
      <c r="C79" s="28"/>
      <c r="D79" s="29"/>
      <c r="E79" s="29"/>
      <c r="F79" s="17"/>
      <c r="G79" s="17"/>
      <c r="H79" s="17"/>
      <c r="I79" s="17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s="60" customFormat="1" ht="16" customHeight="1">
      <c r="A80" s="2"/>
      <c r="B80" s="133" t="s">
        <v>129</v>
      </c>
      <c r="C80" s="28">
        <v>50</v>
      </c>
      <c r="D80" s="29">
        <v>75</v>
      </c>
      <c r="E80" s="29">
        <f>C80*D80</f>
        <v>3750</v>
      </c>
      <c r="F80" s="17"/>
      <c r="G80" s="17"/>
      <c r="H80" s="17"/>
      <c r="I80" s="17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1:20" s="60" customFormat="1" ht="16" customHeight="1">
      <c r="A81" s="2"/>
      <c r="B81" s="133" t="s">
        <v>130</v>
      </c>
      <c r="C81" s="28">
        <v>9</v>
      </c>
      <c r="D81" s="29">
        <v>100</v>
      </c>
      <c r="E81" s="29">
        <f t="shared" ref="E81:E82" si="4">C81*D81</f>
        <v>900</v>
      </c>
      <c r="F81" s="17"/>
      <c r="G81" s="17"/>
      <c r="H81" s="17"/>
      <c r="I81" s="17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20" s="60" customFormat="1" ht="16" customHeight="1">
      <c r="A82" s="2"/>
      <c r="B82" s="133" t="s">
        <v>131</v>
      </c>
      <c r="C82" s="28">
        <v>1</v>
      </c>
      <c r="D82" s="29">
        <v>500</v>
      </c>
      <c r="E82" s="29">
        <f t="shared" si="4"/>
        <v>500</v>
      </c>
      <c r="F82" s="17"/>
      <c r="G82" s="17"/>
      <c r="H82" s="17"/>
      <c r="I82" s="17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1:20" s="60" customFormat="1" ht="16" customHeight="1" thickBot="1">
      <c r="A83" s="2"/>
      <c r="B83" s="133"/>
      <c r="C83" s="28"/>
      <c r="D83" s="29"/>
      <c r="E83" s="134">
        <f>SUM(E80:E82)</f>
        <v>5150</v>
      </c>
      <c r="F83" s="17"/>
      <c r="G83" s="17"/>
      <c r="H83" s="17"/>
      <c r="I83" s="17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s="60" customFormat="1" ht="16" customHeight="1" thickTop="1">
      <c r="A84" s="2"/>
      <c r="B84" s="133"/>
      <c r="C84" s="28"/>
      <c r="D84" s="29"/>
      <c r="E84" s="29"/>
      <c r="F84" s="17"/>
      <c r="G84" s="17"/>
      <c r="H84" s="17"/>
      <c r="I84" s="17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1:20" ht="16" customHeight="1" thickBot="1">
      <c r="A85" s="89"/>
      <c r="B85" s="89"/>
      <c r="C85" s="87"/>
      <c r="D85" s="88"/>
      <c r="E85" s="92">
        <f>SUM(E72+E75+E78+E83)</f>
        <v>11250</v>
      </c>
    </row>
    <row r="86" spans="1:20" s="60" customFormat="1" ht="16" customHeight="1">
      <c r="A86" s="2" t="s">
        <v>109</v>
      </c>
      <c r="B86" s="2"/>
      <c r="C86" s="84"/>
      <c r="D86" s="41"/>
      <c r="E86" s="41"/>
      <c r="F86" s="17"/>
      <c r="G86" s="17"/>
      <c r="H86" s="17"/>
      <c r="I86" s="17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1:20" s="60" customFormat="1" ht="16" customHeight="1">
      <c r="A87" s="2" t="s">
        <v>110</v>
      </c>
      <c r="F87" s="17"/>
      <c r="G87" s="17"/>
      <c r="H87" s="17"/>
      <c r="I87" s="17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s="60" customFormat="1" ht="16" customHeight="1">
      <c r="A88" s="2"/>
      <c r="B88" s="133" t="s">
        <v>132</v>
      </c>
      <c r="C88" s="28">
        <v>3</v>
      </c>
      <c r="D88" s="29">
        <v>6500</v>
      </c>
      <c r="E88" s="29">
        <f>D88*C88</f>
        <v>19500</v>
      </c>
      <c r="F88" s="17"/>
      <c r="G88" s="17"/>
      <c r="H88" s="17"/>
      <c r="I88" s="17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1:20" s="60" customFormat="1" ht="16" customHeight="1">
      <c r="A89" s="2"/>
      <c r="B89" s="133" t="s">
        <v>112</v>
      </c>
      <c r="C89" s="28">
        <v>1</v>
      </c>
      <c r="D89" s="29">
        <v>8000</v>
      </c>
      <c r="E89" s="29">
        <f>D89*C89</f>
        <v>8000</v>
      </c>
      <c r="F89" s="17"/>
      <c r="G89" s="17"/>
      <c r="H89" s="17"/>
      <c r="I89" s="17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</row>
    <row r="90" spans="1:20" s="60" customFormat="1" ht="16" customHeight="1">
      <c r="A90" s="2" t="s">
        <v>37</v>
      </c>
      <c r="B90" s="133"/>
      <c r="C90" s="28"/>
      <c r="D90" s="29"/>
      <c r="E90" s="29"/>
      <c r="F90" s="17"/>
      <c r="G90" s="17"/>
      <c r="H90" s="17"/>
      <c r="I90" s="17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</row>
    <row r="91" spans="1:20" s="60" customFormat="1" ht="16" customHeight="1">
      <c r="A91" s="2"/>
      <c r="B91" s="133" t="s">
        <v>106</v>
      </c>
      <c r="C91" s="28">
        <v>2</v>
      </c>
      <c r="D91" s="29">
        <v>2000</v>
      </c>
      <c r="E91" s="29">
        <f>C91*D91</f>
        <v>4000</v>
      </c>
      <c r="F91" s="17"/>
      <c r="G91" s="17"/>
      <c r="H91" s="17"/>
      <c r="I91" s="17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s="60" customFormat="1" ht="16" customHeight="1">
      <c r="A92" s="2"/>
      <c r="B92" s="133"/>
      <c r="C92" s="28"/>
      <c r="D92" s="29"/>
      <c r="E92" s="29"/>
      <c r="F92" s="17"/>
      <c r="G92" s="17"/>
      <c r="H92" s="17"/>
      <c r="I92" s="17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spans="1:20" s="60" customFormat="1" ht="16" customHeight="1">
      <c r="A93" s="2" t="s">
        <v>38</v>
      </c>
      <c r="B93" s="133"/>
      <c r="C93" s="28"/>
      <c r="D93" s="29"/>
      <c r="E93" s="29"/>
      <c r="F93" s="17"/>
      <c r="G93" s="17"/>
      <c r="H93" s="17"/>
      <c r="I93" s="17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s="60" customFormat="1" ht="16" customHeight="1">
      <c r="A94" s="2"/>
      <c r="B94" s="133" t="s">
        <v>106</v>
      </c>
      <c r="C94" s="28">
        <v>1</v>
      </c>
      <c r="D94" s="29">
        <v>7400</v>
      </c>
      <c r="E94" s="29">
        <f t="shared" ref="E94" si="5">C94*D94</f>
        <v>7400</v>
      </c>
      <c r="F94" s="17"/>
      <c r="G94" s="17"/>
      <c r="H94" s="17"/>
      <c r="I94" s="1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</row>
    <row r="95" spans="1:20" s="60" customFormat="1" ht="16" customHeight="1">
      <c r="A95" s="2" t="s">
        <v>39</v>
      </c>
      <c r="B95" s="133"/>
      <c r="C95" s="28"/>
      <c r="D95" s="29"/>
      <c r="E95" s="29"/>
      <c r="F95" s="17"/>
      <c r="G95" s="17"/>
      <c r="H95" s="17"/>
      <c r="I95" s="17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</row>
    <row r="96" spans="1:20" s="60" customFormat="1" ht="16" customHeight="1">
      <c r="A96" s="2"/>
      <c r="B96" s="133" t="s">
        <v>106</v>
      </c>
      <c r="C96" s="28">
        <v>1</v>
      </c>
      <c r="D96" s="29">
        <v>4000</v>
      </c>
      <c r="E96" s="29">
        <f t="shared" ref="E96" si="6">C96*D96</f>
        <v>4000</v>
      </c>
      <c r="F96" s="17"/>
      <c r="G96" s="17"/>
      <c r="H96" s="17"/>
      <c r="I96" s="17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</row>
    <row r="97" spans="1:26" s="60" customFormat="1" ht="16" customHeight="1">
      <c r="A97" s="2"/>
      <c r="B97" s="133"/>
      <c r="C97" s="28"/>
      <c r="D97" s="29"/>
      <c r="E97" s="29"/>
      <c r="F97" s="17"/>
      <c r="G97" s="17"/>
      <c r="H97" s="17"/>
      <c r="I97" s="17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6" ht="16" customHeight="1" thickBot="1">
      <c r="A98" s="89"/>
      <c r="B98" s="89"/>
      <c r="C98" s="87"/>
      <c r="D98" s="88"/>
      <c r="E98" s="92">
        <f>SUM(E88:E96)</f>
        <v>42900</v>
      </c>
    </row>
    <row r="99" spans="1:26" ht="16" customHeight="1" thickBot="1">
      <c r="A99" s="89"/>
      <c r="B99" s="89"/>
      <c r="C99" s="87"/>
      <c r="D99" s="88"/>
      <c r="E99" s="91"/>
    </row>
    <row r="100" spans="1:26" s="96" customFormat="1" ht="16" customHeight="1" thickBot="1">
      <c r="A100" s="93" t="s">
        <v>68</v>
      </c>
      <c r="B100" s="93"/>
      <c r="C100" s="94"/>
      <c r="D100" s="95"/>
      <c r="E100" s="95">
        <f>E41+E9+E50+E68+E85+E98</f>
        <v>412160</v>
      </c>
    </row>
    <row r="101" spans="1:26" s="99" customFormat="1" ht="16" customHeight="1">
      <c r="A101" s="8"/>
      <c r="B101" s="8"/>
      <c r="C101" s="28"/>
      <c r="D101" s="29"/>
      <c r="E101" s="29"/>
      <c r="F101" s="97"/>
      <c r="G101" s="97"/>
      <c r="H101" s="97"/>
      <c r="I101" s="97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</row>
    <row r="102" spans="1:26" s="20" customFormat="1" ht="16" customHeight="1">
      <c r="A102" s="8"/>
      <c r="B102" s="8"/>
      <c r="C102" s="28"/>
      <c r="D102" s="29"/>
      <c r="E102" s="29"/>
      <c r="F102" s="17"/>
      <c r="G102" s="17"/>
      <c r="H102" s="17"/>
      <c r="I102" s="17"/>
    </row>
    <row r="103" spans="1:26" ht="16" customHeight="1">
      <c r="A103" s="8"/>
      <c r="B103" s="8"/>
      <c r="E103" s="29"/>
      <c r="R103" s="21"/>
      <c r="S103" s="21"/>
      <c r="T103" s="21"/>
    </row>
    <row r="104" spans="1:26" ht="16" customHeight="1">
      <c r="A104" s="8"/>
      <c r="B104" s="100"/>
      <c r="E104" s="29"/>
    </row>
    <row r="105" spans="1:26" ht="16" customHeight="1">
      <c r="A105" s="8"/>
      <c r="E105" s="29"/>
    </row>
    <row r="106" spans="1:26" ht="16" customHeight="1">
      <c r="A106" s="8"/>
      <c r="B106" s="100"/>
      <c r="E106" s="29"/>
    </row>
    <row r="107" spans="1:26" ht="16" customHeight="1">
      <c r="A107" s="8"/>
      <c r="B107" s="100"/>
      <c r="E107" s="29"/>
    </row>
    <row r="108" spans="1:26" ht="16" customHeight="1">
      <c r="A108" s="8"/>
      <c r="B108" s="100"/>
      <c r="E108" s="29"/>
    </row>
    <row r="109" spans="1:26" ht="16" customHeight="1">
      <c r="A109" s="8"/>
      <c r="B109" s="100"/>
      <c r="E109" s="29"/>
    </row>
    <row r="110" spans="1:26" ht="16" customHeight="1">
      <c r="A110" s="8"/>
      <c r="B110" s="100"/>
      <c r="E110" s="29"/>
    </row>
    <row r="111" spans="1:26" ht="16" customHeight="1">
      <c r="A111" s="8"/>
      <c r="B111" s="8"/>
      <c r="E111" s="29"/>
    </row>
    <row r="112" spans="1:26" s="17" customFormat="1" ht="16" customHeight="1">
      <c r="A112" s="8"/>
      <c r="B112" s="8"/>
      <c r="C112" s="28"/>
      <c r="D112" s="29"/>
      <c r="E112" s="29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1"/>
      <c r="V112" s="21"/>
      <c r="W112" s="21"/>
      <c r="X112" s="21"/>
      <c r="Y112" s="21"/>
      <c r="Z112" s="21"/>
    </row>
    <row r="113" spans="1:26" s="17" customFormat="1" ht="16" customHeight="1">
      <c r="A113" s="8"/>
      <c r="B113" s="8"/>
      <c r="C113" s="28"/>
      <c r="D113" s="29"/>
      <c r="E113" s="29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1"/>
      <c r="V113" s="21"/>
      <c r="W113" s="21"/>
      <c r="X113" s="21"/>
      <c r="Y113" s="21"/>
      <c r="Z113" s="21"/>
    </row>
    <row r="114" spans="1:26" s="17" customFormat="1" ht="16" customHeight="1">
      <c r="A114" s="8"/>
      <c r="B114" s="8"/>
      <c r="C114" s="28"/>
      <c r="D114" s="29"/>
      <c r="E114" s="29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1"/>
      <c r="V114" s="21"/>
      <c r="W114" s="21"/>
      <c r="X114" s="21"/>
      <c r="Y114" s="21"/>
      <c r="Z114" s="21"/>
    </row>
    <row r="115" spans="1:26" s="17" customFormat="1" ht="16" customHeight="1">
      <c r="A115" s="8"/>
      <c r="B115" s="8"/>
      <c r="C115" s="28"/>
      <c r="D115" s="29"/>
      <c r="E115" s="29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1"/>
      <c r="V115" s="21"/>
      <c r="W115" s="21"/>
      <c r="X115" s="21"/>
      <c r="Y115" s="21"/>
      <c r="Z115" s="21"/>
    </row>
    <row r="116" spans="1:26" s="17" customFormat="1" ht="16" customHeight="1">
      <c r="A116" s="8"/>
      <c r="B116" s="8"/>
      <c r="C116" s="28"/>
      <c r="D116" s="29"/>
      <c r="E116" s="29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1"/>
      <c r="V116" s="21"/>
      <c r="W116" s="21"/>
      <c r="X116" s="21"/>
      <c r="Y116" s="21"/>
      <c r="Z116" s="21"/>
    </row>
    <row r="117" spans="1:26" s="17" customFormat="1" ht="16" customHeight="1">
      <c r="A117" s="8"/>
      <c r="B117" s="8"/>
      <c r="C117" s="28"/>
      <c r="D117" s="29"/>
      <c r="E117" s="29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1"/>
      <c r="V117" s="21"/>
      <c r="W117" s="21"/>
      <c r="X117" s="21"/>
      <c r="Y117" s="21"/>
      <c r="Z117" s="21"/>
    </row>
    <row r="118" spans="1:26" s="17" customFormat="1" ht="16" customHeight="1">
      <c r="A118" s="8"/>
      <c r="B118" s="8"/>
      <c r="C118" s="28"/>
      <c r="D118" s="29"/>
      <c r="E118" s="29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1"/>
      <c r="V118" s="21"/>
      <c r="W118" s="21"/>
      <c r="X118" s="21"/>
      <c r="Y118" s="21"/>
      <c r="Z118" s="21"/>
    </row>
    <row r="119" spans="1:26" s="17" customFormat="1" ht="16" customHeight="1">
      <c r="A119" s="8"/>
      <c r="B119" s="8"/>
      <c r="C119" s="28"/>
      <c r="D119" s="29"/>
      <c r="E119" s="29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1"/>
      <c r="V119" s="21"/>
      <c r="W119" s="21"/>
      <c r="X119" s="21"/>
      <c r="Y119" s="21"/>
      <c r="Z119" s="21"/>
    </row>
    <row r="120" spans="1:26" s="17" customFormat="1" ht="16" customHeight="1">
      <c r="A120" s="8"/>
      <c r="B120" s="8"/>
      <c r="C120" s="28"/>
      <c r="D120" s="29"/>
      <c r="E120" s="29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1"/>
      <c r="V120" s="21"/>
      <c r="W120" s="21"/>
      <c r="X120" s="21"/>
      <c r="Y120" s="21"/>
      <c r="Z120" s="21"/>
    </row>
    <row r="121" spans="1:26" s="17" customFormat="1" ht="16" customHeight="1">
      <c r="A121" s="8"/>
      <c r="B121" s="8"/>
      <c r="C121" s="28"/>
      <c r="D121" s="29"/>
      <c r="E121" s="29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1"/>
      <c r="V121" s="21"/>
      <c r="W121" s="21"/>
      <c r="X121" s="21"/>
      <c r="Y121" s="21"/>
      <c r="Z121" s="21"/>
    </row>
    <row r="122" spans="1:26" s="17" customFormat="1" ht="16" customHeight="1">
      <c r="A122" s="8"/>
      <c r="B122" s="8"/>
      <c r="C122" s="28"/>
      <c r="D122" s="29"/>
      <c r="E122" s="29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1"/>
      <c r="V122" s="21"/>
      <c r="W122" s="21"/>
      <c r="X122" s="21"/>
      <c r="Y122" s="21"/>
      <c r="Z122" s="21"/>
    </row>
    <row r="123" spans="1:26" s="17" customFormat="1" ht="16" customHeight="1">
      <c r="A123" s="8"/>
      <c r="B123" s="8"/>
      <c r="C123" s="28"/>
      <c r="D123" s="29"/>
      <c r="E123" s="29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1"/>
      <c r="V123" s="21"/>
      <c r="W123" s="21"/>
      <c r="X123" s="21"/>
      <c r="Y123" s="21"/>
      <c r="Z123" s="21"/>
    </row>
    <row r="124" spans="1:26" s="17" customFormat="1" ht="16" customHeight="1">
      <c r="A124" s="8"/>
      <c r="B124" s="8"/>
      <c r="C124" s="28"/>
      <c r="D124" s="29"/>
      <c r="E124" s="29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1"/>
      <c r="V124" s="21"/>
      <c r="W124" s="21"/>
      <c r="X124" s="21"/>
      <c r="Y124" s="21"/>
      <c r="Z124" s="21"/>
    </row>
    <row r="125" spans="1:26" s="17" customFormat="1" ht="16" customHeight="1">
      <c r="A125" s="8"/>
      <c r="B125" s="8"/>
      <c r="C125" s="28"/>
      <c r="D125" s="29"/>
      <c r="E125" s="29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1"/>
      <c r="V125" s="21"/>
      <c r="W125" s="21"/>
      <c r="X125" s="21"/>
      <c r="Y125" s="21"/>
      <c r="Z125" s="21"/>
    </row>
    <row r="126" spans="1:26" s="17" customFormat="1" ht="16" customHeight="1">
      <c r="A126" s="8"/>
      <c r="B126" s="8"/>
      <c r="C126" s="28"/>
      <c r="D126" s="29"/>
      <c r="E126" s="29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1"/>
      <c r="V126" s="21"/>
      <c r="W126" s="21"/>
      <c r="X126" s="21"/>
      <c r="Y126" s="21"/>
      <c r="Z126" s="21"/>
    </row>
    <row r="127" spans="1:26" s="17" customFormat="1" ht="16" customHeight="1">
      <c r="A127" s="8"/>
      <c r="B127" s="8"/>
      <c r="C127" s="28"/>
      <c r="D127" s="29"/>
      <c r="E127" s="29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1"/>
      <c r="V127" s="21"/>
      <c r="W127" s="21"/>
      <c r="X127" s="21"/>
      <c r="Y127" s="21"/>
      <c r="Z127" s="21"/>
    </row>
    <row r="128" spans="1:26" s="17" customFormat="1" ht="16" customHeight="1">
      <c r="A128" s="8"/>
      <c r="B128" s="8"/>
      <c r="C128" s="28"/>
      <c r="D128" s="29"/>
      <c r="E128" s="29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1"/>
      <c r="V128" s="21"/>
      <c r="W128" s="21"/>
      <c r="X128" s="21"/>
      <c r="Y128" s="21"/>
      <c r="Z128" s="21"/>
    </row>
    <row r="129" spans="1:26" s="17" customFormat="1" ht="16" customHeight="1">
      <c r="A129" s="8"/>
      <c r="B129" s="8"/>
      <c r="C129" s="28"/>
      <c r="D129" s="29"/>
      <c r="E129" s="29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1"/>
      <c r="V129" s="21"/>
      <c r="W129" s="21"/>
      <c r="X129" s="21"/>
      <c r="Y129" s="21"/>
      <c r="Z129" s="21"/>
    </row>
    <row r="130" spans="1:26" s="17" customFormat="1" ht="16" customHeight="1">
      <c r="A130" s="8"/>
      <c r="B130" s="8"/>
      <c r="C130" s="28"/>
      <c r="D130" s="29"/>
      <c r="E130" s="29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1"/>
      <c r="V130" s="21"/>
      <c r="W130" s="21"/>
      <c r="X130" s="21"/>
      <c r="Y130" s="21"/>
      <c r="Z130" s="21"/>
    </row>
    <row r="131" spans="1:26" s="17" customFormat="1" ht="16" customHeight="1">
      <c r="A131" s="8"/>
      <c r="B131" s="8"/>
      <c r="C131" s="28"/>
      <c r="D131" s="29"/>
      <c r="E131" s="29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1"/>
      <c r="V131" s="21"/>
      <c r="W131" s="21"/>
      <c r="X131" s="21"/>
      <c r="Y131" s="21"/>
      <c r="Z131" s="21"/>
    </row>
    <row r="132" spans="1:26" s="17" customFormat="1" ht="16" customHeight="1">
      <c r="A132" s="8"/>
      <c r="B132" s="8"/>
      <c r="C132" s="28"/>
      <c r="D132" s="29"/>
      <c r="E132" s="29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1"/>
      <c r="V132" s="21"/>
      <c r="W132" s="21"/>
      <c r="X132" s="21"/>
      <c r="Y132" s="21"/>
      <c r="Z132" s="21"/>
    </row>
    <row r="133" spans="1:26" s="17" customFormat="1" ht="16" customHeight="1">
      <c r="A133" s="8"/>
      <c r="B133" s="8"/>
      <c r="C133" s="28"/>
      <c r="D133" s="29"/>
      <c r="E133" s="29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1"/>
      <c r="V133" s="21"/>
      <c r="W133" s="21"/>
      <c r="X133" s="21"/>
      <c r="Y133" s="21"/>
      <c r="Z133" s="21"/>
    </row>
    <row r="134" spans="1:26" s="17" customFormat="1" ht="16" customHeight="1">
      <c r="A134" s="8"/>
      <c r="B134" s="8"/>
      <c r="C134" s="28"/>
      <c r="D134" s="29"/>
      <c r="E134" s="29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1"/>
      <c r="V134" s="21"/>
      <c r="W134" s="21"/>
      <c r="X134" s="21"/>
      <c r="Y134" s="21"/>
      <c r="Z134" s="21"/>
    </row>
    <row r="135" spans="1:26" s="17" customFormat="1" ht="16" customHeight="1">
      <c r="A135" s="8"/>
      <c r="B135" s="8"/>
      <c r="C135" s="28"/>
      <c r="D135" s="29"/>
      <c r="E135" s="29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1"/>
      <c r="V135" s="21"/>
      <c r="W135" s="21"/>
      <c r="X135" s="21"/>
      <c r="Y135" s="21"/>
      <c r="Z135" s="21"/>
    </row>
    <row r="136" spans="1:26" s="17" customFormat="1" ht="16" customHeight="1">
      <c r="A136" s="8"/>
      <c r="B136" s="8"/>
      <c r="C136" s="28"/>
      <c r="D136" s="29"/>
      <c r="E136" s="29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1"/>
      <c r="V136" s="21"/>
      <c r="W136" s="21"/>
      <c r="X136" s="21"/>
      <c r="Y136" s="21"/>
      <c r="Z136" s="21"/>
    </row>
    <row r="137" spans="1:26" s="17" customFormat="1" ht="16" customHeight="1">
      <c r="A137" s="8"/>
      <c r="B137" s="8"/>
      <c r="C137" s="28"/>
      <c r="D137" s="29"/>
      <c r="E137" s="29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1"/>
      <c r="V137" s="21"/>
      <c r="W137" s="21"/>
      <c r="X137" s="21"/>
      <c r="Y137" s="21"/>
      <c r="Z137" s="21"/>
    </row>
    <row r="138" spans="1:26" s="17" customFormat="1" ht="16" customHeight="1">
      <c r="A138" s="8"/>
      <c r="B138" s="8"/>
      <c r="C138" s="28"/>
      <c r="D138" s="29"/>
      <c r="E138" s="29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1"/>
      <c r="V138" s="21"/>
      <c r="W138" s="21"/>
      <c r="X138" s="21"/>
      <c r="Y138" s="21"/>
      <c r="Z138" s="21"/>
    </row>
    <row r="139" spans="1:26" s="17" customFormat="1" ht="16" customHeight="1">
      <c r="A139" s="8"/>
      <c r="B139" s="8"/>
      <c r="C139" s="28"/>
      <c r="D139" s="29"/>
      <c r="E139" s="29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1"/>
      <c r="V139" s="21"/>
      <c r="W139" s="21"/>
      <c r="X139" s="21"/>
      <c r="Y139" s="21"/>
      <c r="Z139" s="21"/>
    </row>
    <row r="140" spans="1:26" s="17" customFormat="1" ht="16" customHeight="1">
      <c r="A140" s="8"/>
      <c r="B140" s="8"/>
      <c r="C140" s="28"/>
      <c r="D140" s="29"/>
      <c r="E140" s="29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1"/>
      <c r="V140" s="21"/>
      <c r="W140" s="21"/>
      <c r="X140" s="21"/>
      <c r="Y140" s="21"/>
      <c r="Z140" s="21"/>
    </row>
    <row r="141" spans="1:26" s="17" customFormat="1" ht="16" customHeight="1">
      <c r="A141" s="8"/>
      <c r="B141" s="8"/>
      <c r="C141" s="28"/>
      <c r="D141" s="29"/>
      <c r="E141" s="29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1"/>
      <c r="V141" s="21"/>
      <c r="W141" s="21"/>
      <c r="X141" s="21"/>
      <c r="Y141" s="21"/>
      <c r="Z141" s="21"/>
    </row>
    <row r="142" spans="1:26" s="17" customFormat="1" ht="16" customHeight="1">
      <c r="A142" s="8"/>
      <c r="B142" s="8"/>
      <c r="C142" s="28"/>
      <c r="D142" s="29"/>
      <c r="E142" s="29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1"/>
      <c r="V142" s="21"/>
      <c r="W142" s="21"/>
      <c r="X142" s="21"/>
      <c r="Y142" s="21"/>
      <c r="Z142" s="21"/>
    </row>
    <row r="143" spans="1:26" s="17" customFormat="1" ht="16" customHeight="1">
      <c r="A143" s="8"/>
      <c r="B143" s="8"/>
      <c r="C143" s="28"/>
      <c r="D143" s="29"/>
      <c r="E143" s="29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1"/>
      <c r="V143" s="21"/>
      <c r="W143" s="21"/>
      <c r="X143" s="21"/>
      <c r="Y143" s="21"/>
      <c r="Z143" s="21"/>
    </row>
    <row r="144" spans="1:26" s="17" customFormat="1" ht="16" customHeight="1">
      <c r="A144" s="8"/>
      <c r="B144" s="8"/>
      <c r="C144" s="28"/>
      <c r="D144" s="29"/>
      <c r="E144" s="29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1"/>
      <c r="V144" s="21"/>
      <c r="W144" s="21"/>
      <c r="X144" s="21"/>
      <c r="Y144" s="21"/>
      <c r="Z144" s="21"/>
    </row>
    <row r="145" spans="1:26" s="17" customFormat="1" ht="16" customHeight="1">
      <c r="A145" s="8"/>
      <c r="B145" s="8"/>
      <c r="C145" s="28"/>
      <c r="D145" s="29"/>
      <c r="E145" s="29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1"/>
      <c r="V145" s="21"/>
      <c r="W145" s="21"/>
      <c r="X145" s="21"/>
      <c r="Y145" s="21"/>
      <c r="Z145" s="21"/>
    </row>
    <row r="146" spans="1:26" s="17" customFormat="1" ht="16" customHeight="1">
      <c r="A146" s="8"/>
      <c r="B146" s="8"/>
      <c r="C146" s="28"/>
      <c r="D146" s="29"/>
      <c r="E146" s="29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1"/>
      <c r="V146" s="21"/>
      <c r="W146" s="21"/>
      <c r="X146" s="21"/>
      <c r="Y146" s="21"/>
      <c r="Z146" s="21"/>
    </row>
    <row r="147" spans="1:26" s="17" customFormat="1" ht="16" customHeight="1">
      <c r="A147" s="8"/>
      <c r="B147" s="8"/>
      <c r="C147" s="28"/>
      <c r="D147" s="29"/>
      <c r="E147" s="29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1"/>
      <c r="V147" s="21"/>
      <c r="W147" s="21"/>
      <c r="X147" s="21"/>
      <c r="Y147" s="21"/>
      <c r="Z147" s="21"/>
    </row>
    <row r="148" spans="1:26" s="17" customFormat="1" ht="16" customHeight="1">
      <c r="A148" s="8"/>
      <c r="B148" s="8"/>
      <c r="C148" s="28"/>
      <c r="D148" s="29"/>
      <c r="E148" s="29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1"/>
      <c r="V148" s="21"/>
      <c r="W148" s="21"/>
      <c r="X148" s="21"/>
      <c r="Y148" s="21"/>
      <c r="Z148" s="21"/>
    </row>
    <row r="149" spans="1:26" s="17" customFormat="1" ht="16" customHeight="1">
      <c r="A149" s="8"/>
      <c r="B149" s="8"/>
      <c r="C149" s="28"/>
      <c r="D149" s="29"/>
      <c r="E149" s="29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1"/>
      <c r="V149" s="21"/>
      <c r="W149" s="21"/>
      <c r="X149" s="21"/>
      <c r="Y149" s="21"/>
      <c r="Z149" s="21"/>
    </row>
    <row r="150" spans="1:26" s="17" customFormat="1" ht="16" customHeight="1">
      <c r="A150" s="8"/>
      <c r="B150" s="8"/>
      <c r="C150" s="28"/>
      <c r="D150" s="29"/>
      <c r="E150" s="29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1"/>
      <c r="V150" s="21"/>
      <c r="W150" s="21"/>
      <c r="X150" s="21"/>
      <c r="Y150" s="21"/>
      <c r="Z150" s="21"/>
    </row>
    <row r="151" spans="1:26" s="17" customFormat="1" ht="16" customHeight="1">
      <c r="A151" s="8"/>
      <c r="B151" s="8"/>
      <c r="C151" s="28"/>
      <c r="D151" s="29"/>
      <c r="E151" s="29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1"/>
      <c r="V151" s="21"/>
      <c r="W151" s="21"/>
      <c r="X151" s="21"/>
      <c r="Y151" s="21"/>
      <c r="Z151" s="21"/>
    </row>
    <row r="152" spans="1:26" s="17" customFormat="1" ht="16" customHeight="1">
      <c r="A152" s="8"/>
      <c r="B152" s="8"/>
      <c r="C152" s="28"/>
      <c r="D152" s="29"/>
      <c r="E152" s="29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1"/>
      <c r="V152" s="21"/>
      <c r="W152" s="21"/>
      <c r="X152" s="21"/>
      <c r="Y152" s="21"/>
      <c r="Z152" s="21"/>
    </row>
    <row r="153" spans="1:26" s="17" customFormat="1" ht="16" customHeight="1">
      <c r="A153" s="8"/>
      <c r="B153" s="8"/>
      <c r="C153" s="28"/>
      <c r="D153" s="29"/>
      <c r="E153" s="29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1"/>
      <c r="V153" s="21"/>
      <c r="W153" s="21"/>
      <c r="X153" s="21"/>
      <c r="Y153" s="21"/>
      <c r="Z153" s="21"/>
    </row>
    <row r="154" spans="1:26" s="17" customFormat="1" ht="16" customHeight="1">
      <c r="A154" s="8"/>
      <c r="B154" s="8"/>
      <c r="C154" s="28"/>
      <c r="D154" s="29"/>
      <c r="E154" s="29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1"/>
      <c r="V154" s="21"/>
      <c r="W154" s="21"/>
      <c r="X154" s="21"/>
      <c r="Y154" s="21"/>
      <c r="Z154" s="21"/>
    </row>
    <row r="155" spans="1:26" s="17" customFormat="1" ht="16" customHeight="1">
      <c r="A155" s="8"/>
      <c r="B155" s="8"/>
      <c r="C155" s="28"/>
      <c r="D155" s="29"/>
      <c r="E155" s="29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1"/>
      <c r="V155" s="21"/>
      <c r="W155" s="21"/>
      <c r="X155" s="21"/>
      <c r="Y155" s="21"/>
      <c r="Z155" s="21"/>
    </row>
    <row r="156" spans="1:26" s="17" customFormat="1" ht="16" customHeight="1">
      <c r="A156" s="8"/>
      <c r="B156" s="8"/>
      <c r="C156" s="28"/>
      <c r="D156" s="29"/>
      <c r="E156" s="29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1"/>
      <c r="V156" s="21"/>
      <c r="W156" s="21"/>
      <c r="X156" s="21"/>
      <c r="Y156" s="21"/>
      <c r="Z156" s="21"/>
    </row>
    <row r="157" spans="1:26" s="17" customFormat="1" ht="16" customHeight="1">
      <c r="A157" s="8"/>
      <c r="B157" s="8"/>
      <c r="C157" s="28"/>
      <c r="D157" s="29"/>
      <c r="E157" s="29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1"/>
      <c r="V157" s="21"/>
      <c r="W157" s="21"/>
      <c r="X157" s="21"/>
      <c r="Y157" s="21"/>
      <c r="Z157" s="21"/>
    </row>
    <row r="158" spans="1:26" s="17" customFormat="1" ht="16" customHeight="1">
      <c r="A158" s="8"/>
      <c r="B158" s="8"/>
      <c r="C158" s="28"/>
      <c r="D158" s="29"/>
      <c r="E158" s="29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1"/>
      <c r="V158" s="21"/>
      <c r="W158" s="21"/>
      <c r="X158" s="21"/>
      <c r="Y158" s="21"/>
      <c r="Z158" s="21"/>
    </row>
    <row r="159" spans="1:26" s="17" customFormat="1" ht="16" customHeight="1">
      <c r="A159" s="8"/>
      <c r="B159" s="8"/>
      <c r="C159" s="28"/>
      <c r="D159" s="29"/>
      <c r="E159" s="29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1"/>
      <c r="V159" s="21"/>
      <c r="W159" s="21"/>
      <c r="X159" s="21"/>
      <c r="Y159" s="21"/>
      <c r="Z159" s="21"/>
    </row>
    <row r="160" spans="1:26" s="17" customFormat="1" ht="16" customHeight="1">
      <c r="A160" s="8"/>
      <c r="B160" s="8"/>
      <c r="C160" s="28"/>
      <c r="D160" s="29"/>
      <c r="E160" s="29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1"/>
      <c r="V160" s="21"/>
      <c r="W160" s="21"/>
      <c r="X160" s="21"/>
      <c r="Y160" s="21"/>
      <c r="Z160" s="21"/>
    </row>
    <row r="161" spans="1:26" s="17" customFormat="1" ht="16" customHeight="1">
      <c r="A161" s="8"/>
      <c r="B161" s="8"/>
      <c r="C161" s="28"/>
      <c r="D161" s="29"/>
      <c r="E161" s="29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1"/>
      <c r="V161" s="21"/>
      <c r="W161" s="21"/>
      <c r="X161" s="21"/>
      <c r="Y161" s="21"/>
      <c r="Z161" s="21"/>
    </row>
    <row r="162" spans="1:26" s="17" customFormat="1" ht="16" customHeight="1">
      <c r="A162" s="8"/>
      <c r="B162" s="8"/>
      <c r="C162" s="28"/>
      <c r="D162" s="29"/>
      <c r="E162" s="29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1"/>
      <c r="V162" s="21"/>
      <c r="W162" s="21"/>
      <c r="X162" s="21"/>
      <c r="Y162" s="21"/>
      <c r="Z162" s="21"/>
    </row>
    <row r="163" spans="1:26" s="17" customFormat="1" ht="16" customHeight="1">
      <c r="A163" s="8"/>
      <c r="B163" s="8"/>
      <c r="C163" s="28"/>
      <c r="D163" s="29"/>
      <c r="E163" s="29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1"/>
      <c r="V163" s="21"/>
      <c r="W163" s="21"/>
      <c r="X163" s="21"/>
      <c r="Y163" s="21"/>
      <c r="Z163" s="21"/>
    </row>
    <row r="164" spans="1:26" s="17" customFormat="1" ht="16" customHeight="1">
      <c r="A164" s="8"/>
      <c r="B164" s="8"/>
      <c r="C164" s="28"/>
      <c r="D164" s="29"/>
      <c r="E164" s="29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1"/>
      <c r="V164" s="21"/>
      <c r="W164" s="21"/>
      <c r="X164" s="21"/>
      <c r="Y164" s="21"/>
      <c r="Z164" s="21"/>
    </row>
    <row r="165" spans="1:26" s="17" customFormat="1" ht="16" customHeight="1">
      <c r="A165" s="8"/>
      <c r="B165" s="8"/>
      <c r="C165" s="28"/>
      <c r="D165" s="29"/>
      <c r="E165" s="29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1"/>
      <c r="V165" s="21"/>
      <c r="W165" s="21"/>
      <c r="X165" s="21"/>
      <c r="Y165" s="21"/>
      <c r="Z165" s="21"/>
    </row>
    <row r="166" spans="1:26" s="17" customFormat="1" ht="16" customHeight="1">
      <c r="A166" s="8"/>
      <c r="B166" s="8"/>
      <c r="C166" s="28"/>
      <c r="D166" s="29"/>
      <c r="E166" s="29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1"/>
      <c r="V166" s="21"/>
      <c r="W166" s="21"/>
      <c r="X166" s="21"/>
      <c r="Y166" s="21"/>
      <c r="Z166" s="21"/>
    </row>
    <row r="167" spans="1:26" s="17" customFormat="1" ht="16" customHeight="1">
      <c r="A167" s="8"/>
      <c r="B167" s="8"/>
      <c r="C167" s="28"/>
      <c r="D167" s="29"/>
      <c r="E167" s="29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1"/>
      <c r="V167" s="21"/>
      <c r="W167" s="21"/>
      <c r="X167" s="21"/>
      <c r="Y167" s="21"/>
      <c r="Z167" s="21"/>
    </row>
    <row r="168" spans="1:26" s="17" customFormat="1" ht="16" customHeight="1">
      <c r="A168" s="8"/>
      <c r="B168" s="8"/>
      <c r="C168" s="28"/>
      <c r="D168" s="29"/>
      <c r="E168" s="29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1"/>
      <c r="V168" s="21"/>
      <c r="W168" s="21"/>
      <c r="X168" s="21"/>
      <c r="Y168" s="21"/>
      <c r="Z168" s="21"/>
    </row>
    <row r="169" spans="1:26" s="17" customFormat="1" ht="16" customHeight="1">
      <c r="A169" s="8"/>
      <c r="B169" s="8"/>
      <c r="C169" s="28"/>
      <c r="D169" s="29"/>
      <c r="E169" s="29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1"/>
      <c r="V169" s="21"/>
      <c r="W169" s="21"/>
      <c r="X169" s="21"/>
      <c r="Y169" s="21"/>
      <c r="Z169" s="21"/>
    </row>
    <row r="170" spans="1:26" s="17" customFormat="1" ht="16" customHeight="1">
      <c r="A170" s="8"/>
      <c r="B170" s="8"/>
      <c r="C170" s="28"/>
      <c r="D170" s="29"/>
      <c r="E170" s="29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1"/>
      <c r="V170" s="21"/>
      <c r="W170" s="21"/>
      <c r="X170" s="21"/>
      <c r="Y170" s="21"/>
      <c r="Z170" s="21"/>
    </row>
    <row r="171" spans="1:26" s="17" customFormat="1" ht="16" customHeight="1">
      <c r="A171" s="8"/>
      <c r="B171" s="8"/>
      <c r="C171" s="28"/>
      <c r="D171" s="29"/>
      <c r="E171" s="29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1"/>
      <c r="V171" s="21"/>
      <c r="W171" s="21"/>
      <c r="X171" s="21"/>
      <c r="Y171" s="21"/>
      <c r="Z171" s="21"/>
    </row>
    <row r="172" spans="1:26" s="17" customFormat="1" ht="16" customHeight="1">
      <c r="A172" s="8"/>
      <c r="B172" s="8"/>
      <c r="C172" s="28"/>
      <c r="D172" s="29"/>
      <c r="E172" s="29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1"/>
      <c r="V172" s="21"/>
      <c r="W172" s="21"/>
      <c r="X172" s="21"/>
      <c r="Y172" s="21"/>
      <c r="Z172" s="21"/>
    </row>
    <row r="173" spans="1:26" s="17" customFormat="1" ht="16" customHeight="1">
      <c r="A173" s="8"/>
      <c r="B173" s="8"/>
      <c r="C173" s="28"/>
      <c r="D173" s="29"/>
      <c r="E173" s="29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1"/>
      <c r="V173" s="21"/>
      <c r="W173" s="21"/>
      <c r="X173" s="21"/>
      <c r="Y173" s="21"/>
      <c r="Z173" s="21"/>
    </row>
    <row r="174" spans="1:26" s="17" customFormat="1" ht="16" customHeight="1">
      <c r="A174" s="8"/>
      <c r="B174" s="8"/>
      <c r="C174" s="28"/>
      <c r="D174" s="29"/>
      <c r="E174" s="29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1"/>
      <c r="V174" s="21"/>
      <c r="W174" s="21"/>
      <c r="X174" s="21"/>
      <c r="Y174" s="21"/>
      <c r="Z174" s="21"/>
    </row>
    <row r="175" spans="1:26" s="17" customFormat="1" ht="16" customHeight="1">
      <c r="A175" s="8"/>
      <c r="B175" s="8"/>
      <c r="C175" s="28"/>
      <c r="D175" s="29"/>
      <c r="E175" s="29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1"/>
      <c r="V175" s="21"/>
      <c r="W175" s="21"/>
      <c r="X175" s="21"/>
      <c r="Y175" s="21"/>
      <c r="Z175" s="21"/>
    </row>
    <row r="176" spans="1:26" s="17" customFormat="1" ht="16" customHeight="1">
      <c r="A176" s="8"/>
      <c r="B176" s="8"/>
      <c r="C176" s="28"/>
      <c r="D176" s="29"/>
      <c r="E176" s="29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1"/>
      <c r="V176" s="21"/>
      <c r="W176" s="21"/>
      <c r="X176" s="21"/>
      <c r="Y176" s="21"/>
      <c r="Z176" s="21"/>
    </row>
    <row r="177" spans="1:26" s="17" customFormat="1" ht="16" customHeight="1">
      <c r="A177" s="8"/>
      <c r="B177" s="8"/>
      <c r="C177" s="28"/>
      <c r="D177" s="29"/>
      <c r="E177" s="29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1"/>
      <c r="V177" s="21"/>
      <c r="W177" s="21"/>
      <c r="X177" s="21"/>
      <c r="Y177" s="21"/>
      <c r="Z177" s="21"/>
    </row>
    <row r="178" spans="1:26" s="17" customFormat="1" ht="16" customHeight="1">
      <c r="A178" s="8"/>
      <c r="B178" s="8"/>
      <c r="C178" s="28"/>
      <c r="D178" s="29"/>
      <c r="E178" s="29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1"/>
      <c r="V178" s="21"/>
      <c r="W178" s="21"/>
      <c r="X178" s="21"/>
      <c r="Y178" s="21"/>
      <c r="Z178" s="21"/>
    </row>
    <row r="179" spans="1:26" s="17" customFormat="1" ht="16" customHeight="1">
      <c r="A179" s="8"/>
      <c r="B179" s="8"/>
      <c r="C179" s="28"/>
      <c r="D179" s="29"/>
      <c r="E179" s="29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1"/>
      <c r="V179" s="21"/>
      <c r="W179" s="21"/>
      <c r="X179" s="21"/>
      <c r="Y179" s="21"/>
      <c r="Z179" s="21"/>
    </row>
    <row r="180" spans="1:26" s="17" customFormat="1" ht="16" customHeight="1">
      <c r="A180" s="8"/>
      <c r="B180" s="8"/>
      <c r="C180" s="28"/>
      <c r="D180" s="29"/>
      <c r="E180" s="29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1"/>
      <c r="V180" s="21"/>
      <c r="W180" s="21"/>
      <c r="X180" s="21"/>
      <c r="Y180" s="21"/>
      <c r="Z180" s="21"/>
    </row>
    <row r="181" spans="1:26" s="17" customFormat="1" ht="16" customHeight="1">
      <c r="A181" s="8"/>
      <c r="B181" s="8"/>
      <c r="C181" s="28"/>
      <c r="D181" s="29"/>
      <c r="E181" s="29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1"/>
      <c r="V181" s="21"/>
      <c r="W181" s="21"/>
      <c r="X181" s="21"/>
      <c r="Y181" s="21"/>
      <c r="Z181" s="21"/>
    </row>
    <row r="182" spans="1:26" s="17" customFormat="1" ht="16" customHeight="1">
      <c r="A182" s="8"/>
      <c r="B182" s="8"/>
      <c r="C182" s="28"/>
      <c r="D182" s="29"/>
      <c r="E182" s="29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1"/>
      <c r="V182" s="21"/>
      <c r="W182" s="21"/>
      <c r="X182" s="21"/>
      <c r="Y182" s="21"/>
      <c r="Z182" s="21"/>
    </row>
    <row r="183" spans="1:26" s="17" customFormat="1" ht="16" customHeight="1">
      <c r="A183" s="8"/>
      <c r="B183" s="8"/>
      <c r="C183" s="28"/>
      <c r="D183" s="29"/>
      <c r="E183" s="29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1"/>
      <c r="V183" s="21"/>
      <c r="W183" s="21"/>
      <c r="X183" s="21"/>
      <c r="Y183" s="21"/>
      <c r="Z183" s="21"/>
    </row>
    <row r="184" spans="1:26" s="17" customFormat="1" ht="16" customHeight="1">
      <c r="A184" s="8"/>
      <c r="B184" s="8"/>
      <c r="C184" s="28"/>
      <c r="D184" s="29"/>
      <c r="E184" s="29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1"/>
      <c r="V184" s="21"/>
      <c r="W184" s="21"/>
      <c r="X184" s="21"/>
      <c r="Y184" s="21"/>
      <c r="Z184" s="21"/>
    </row>
    <row r="185" spans="1:26" s="17" customFormat="1" ht="16" customHeight="1">
      <c r="A185" s="8"/>
      <c r="B185" s="8"/>
      <c r="C185" s="28"/>
      <c r="D185" s="29"/>
      <c r="E185" s="29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1"/>
      <c r="V185" s="21"/>
      <c r="W185" s="21"/>
      <c r="X185" s="21"/>
      <c r="Y185" s="21"/>
      <c r="Z185" s="21"/>
    </row>
    <row r="186" spans="1:26" s="17" customFormat="1" ht="16" customHeight="1">
      <c r="A186" s="8"/>
      <c r="B186" s="8"/>
      <c r="C186" s="28"/>
      <c r="D186" s="29"/>
      <c r="E186" s="29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1"/>
      <c r="V186" s="21"/>
      <c r="W186" s="21"/>
      <c r="X186" s="21"/>
      <c r="Y186" s="21"/>
      <c r="Z186" s="21"/>
    </row>
    <row r="187" spans="1:26" s="17" customFormat="1" ht="16" customHeight="1">
      <c r="A187" s="8"/>
      <c r="B187" s="8"/>
      <c r="C187" s="28"/>
      <c r="D187" s="29"/>
      <c r="E187" s="29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1"/>
      <c r="V187" s="21"/>
      <c r="W187" s="21"/>
      <c r="X187" s="21"/>
      <c r="Y187" s="21"/>
      <c r="Z187" s="21"/>
    </row>
    <row r="188" spans="1:26" s="17" customFormat="1" ht="16" customHeight="1">
      <c r="A188" s="8"/>
      <c r="B188" s="8"/>
      <c r="C188" s="28"/>
      <c r="D188" s="29"/>
      <c r="E188" s="29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1"/>
      <c r="V188" s="21"/>
      <c r="W188" s="21"/>
      <c r="X188" s="21"/>
      <c r="Y188" s="21"/>
      <c r="Z188" s="21"/>
    </row>
    <row r="189" spans="1:26" s="17" customFormat="1" ht="16" customHeight="1">
      <c r="A189" s="8"/>
      <c r="B189" s="8"/>
      <c r="C189" s="28"/>
      <c r="D189" s="29"/>
      <c r="E189" s="29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1"/>
      <c r="V189" s="21"/>
      <c r="W189" s="21"/>
      <c r="X189" s="21"/>
      <c r="Y189" s="21"/>
      <c r="Z189" s="21"/>
    </row>
    <row r="190" spans="1:26" s="17" customFormat="1" ht="16" customHeight="1">
      <c r="A190" s="8"/>
      <c r="B190" s="8"/>
      <c r="C190" s="28"/>
      <c r="D190" s="29"/>
      <c r="E190" s="29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1"/>
      <c r="V190" s="21"/>
      <c r="W190" s="21"/>
      <c r="X190" s="21"/>
      <c r="Y190" s="21"/>
      <c r="Z190" s="21"/>
    </row>
    <row r="191" spans="1:26" s="17" customFormat="1" ht="16" customHeight="1">
      <c r="A191" s="9"/>
      <c r="B191" s="9"/>
      <c r="C191" s="28"/>
      <c r="D191" s="29"/>
      <c r="E191" s="41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1"/>
      <c r="V191" s="21"/>
      <c r="W191" s="21"/>
      <c r="X191" s="21"/>
      <c r="Y191" s="21"/>
      <c r="Z191" s="21"/>
    </row>
    <row r="192" spans="1:26" s="17" customFormat="1" ht="16" customHeight="1">
      <c r="A192" s="9"/>
      <c r="B192" s="9"/>
      <c r="C192" s="28"/>
      <c r="D192" s="29"/>
      <c r="E192" s="41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1"/>
      <c r="V192" s="21"/>
      <c r="W192" s="21"/>
      <c r="X192" s="21"/>
      <c r="Y192" s="21"/>
      <c r="Z192" s="21"/>
    </row>
    <row r="193" spans="1:26" s="17" customFormat="1" ht="16" customHeight="1">
      <c r="A193" s="9"/>
      <c r="B193" s="9"/>
      <c r="C193" s="28"/>
      <c r="D193" s="29"/>
      <c r="E193" s="41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1"/>
      <c r="V193" s="21"/>
      <c r="W193" s="21"/>
      <c r="X193" s="21"/>
      <c r="Y193" s="21"/>
      <c r="Z193" s="21"/>
    </row>
    <row r="194" spans="1:26" s="17" customFormat="1" ht="16" customHeight="1">
      <c r="A194" s="9"/>
      <c r="B194" s="9"/>
      <c r="C194" s="28"/>
      <c r="D194" s="29"/>
      <c r="E194" s="41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1"/>
      <c r="V194" s="21"/>
      <c r="W194" s="21"/>
      <c r="X194" s="21"/>
      <c r="Y194" s="21"/>
      <c r="Z194" s="21"/>
    </row>
    <row r="195" spans="1:26" s="17" customFormat="1" ht="16" customHeight="1">
      <c r="A195" s="9"/>
      <c r="B195" s="9"/>
      <c r="C195" s="28"/>
      <c r="D195" s="29"/>
      <c r="E195" s="41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1"/>
      <c r="V195" s="21"/>
      <c r="W195" s="21"/>
      <c r="X195" s="21"/>
      <c r="Y195" s="21"/>
      <c r="Z195" s="21"/>
    </row>
    <row r="196" spans="1:26" s="17" customFormat="1" ht="16" customHeight="1">
      <c r="A196" s="9"/>
      <c r="B196" s="9"/>
      <c r="C196" s="28"/>
      <c r="D196" s="29"/>
      <c r="E196" s="41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1"/>
      <c r="V196" s="21"/>
      <c r="W196" s="21"/>
      <c r="X196" s="21"/>
      <c r="Y196" s="21"/>
      <c r="Z196" s="21"/>
    </row>
    <row r="197" spans="1:26" s="17" customFormat="1" ht="16" customHeight="1">
      <c r="A197" s="9"/>
      <c r="B197" s="9"/>
      <c r="C197" s="28"/>
      <c r="D197" s="29"/>
      <c r="E197" s="41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1"/>
      <c r="V197" s="21"/>
      <c r="W197" s="21"/>
      <c r="X197" s="21"/>
      <c r="Y197" s="21"/>
      <c r="Z197" s="21"/>
    </row>
    <row r="198" spans="1:26" s="17" customFormat="1" ht="16" customHeight="1">
      <c r="A198" s="9"/>
      <c r="B198" s="9"/>
      <c r="C198" s="28"/>
      <c r="D198" s="29"/>
      <c r="E198" s="41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1"/>
      <c r="V198" s="21"/>
      <c r="W198" s="21"/>
      <c r="X198" s="21"/>
      <c r="Y198" s="21"/>
      <c r="Z198" s="21"/>
    </row>
    <row r="199" spans="1:26" s="17" customFormat="1" ht="16" customHeight="1">
      <c r="A199" s="9"/>
      <c r="B199" s="9"/>
      <c r="C199" s="28"/>
      <c r="D199" s="29"/>
      <c r="E199" s="41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1"/>
      <c r="V199" s="21"/>
      <c r="W199" s="21"/>
      <c r="X199" s="21"/>
      <c r="Y199" s="21"/>
      <c r="Z199" s="21"/>
    </row>
    <row r="200" spans="1:26" s="17" customFormat="1" ht="16" customHeight="1">
      <c r="A200" s="9"/>
      <c r="B200" s="9"/>
      <c r="C200" s="28"/>
      <c r="D200" s="29"/>
      <c r="E200" s="41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1"/>
      <c r="V200" s="21"/>
      <c r="W200" s="21"/>
      <c r="X200" s="21"/>
      <c r="Y200" s="21"/>
      <c r="Z200" s="21"/>
    </row>
    <row r="201" spans="1:26" s="17" customFormat="1" ht="16" customHeight="1">
      <c r="A201" s="9"/>
      <c r="B201" s="9"/>
      <c r="C201" s="28"/>
      <c r="D201" s="29"/>
      <c r="E201" s="41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1"/>
      <c r="V201" s="21"/>
      <c r="W201" s="21"/>
      <c r="X201" s="21"/>
      <c r="Y201" s="21"/>
      <c r="Z201" s="21"/>
    </row>
    <row r="202" spans="1:26" s="17" customFormat="1" ht="16" customHeight="1">
      <c r="A202" s="9"/>
      <c r="B202" s="9"/>
      <c r="C202" s="28"/>
      <c r="D202" s="29"/>
      <c r="E202" s="41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1"/>
      <c r="V202" s="21"/>
      <c r="W202" s="21"/>
      <c r="X202" s="21"/>
      <c r="Y202" s="21"/>
      <c r="Z202" s="21"/>
    </row>
    <row r="203" spans="1:26" s="17" customFormat="1" ht="16" customHeight="1">
      <c r="A203" s="9"/>
      <c r="B203" s="9"/>
      <c r="C203" s="28"/>
      <c r="D203" s="29"/>
      <c r="E203" s="41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1"/>
      <c r="V203" s="21"/>
      <c r="W203" s="21"/>
      <c r="X203" s="21"/>
      <c r="Y203" s="21"/>
      <c r="Z203" s="21"/>
    </row>
    <row r="204" spans="1:26" s="17" customFormat="1" ht="16" customHeight="1">
      <c r="A204" s="9"/>
      <c r="B204" s="9"/>
      <c r="C204" s="28"/>
      <c r="D204" s="29"/>
      <c r="E204" s="41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1"/>
      <c r="V204" s="21"/>
      <c r="W204" s="21"/>
      <c r="X204" s="21"/>
      <c r="Y204" s="21"/>
      <c r="Z204" s="21"/>
    </row>
    <row r="205" spans="1:26" s="17" customFormat="1" ht="16" customHeight="1">
      <c r="A205" s="9"/>
      <c r="B205" s="9"/>
      <c r="C205" s="28"/>
      <c r="D205" s="29"/>
      <c r="E205" s="41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1"/>
      <c r="V205" s="21"/>
      <c r="W205" s="21"/>
      <c r="X205" s="21"/>
      <c r="Y205" s="21"/>
      <c r="Z205" s="21"/>
    </row>
    <row r="206" spans="1:26" s="17" customFormat="1" ht="16" customHeight="1">
      <c r="A206" s="9"/>
      <c r="B206" s="9"/>
      <c r="C206" s="28"/>
      <c r="D206" s="29"/>
      <c r="E206" s="41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1"/>
      <c r="V206" s="21"/>
      <c r="W206" s="21"/>
      <c r="X206" s="21"/>
      <c r="Y206" s="21"/>
      <c r="Z206" s="21"/>
    </row>
    <row r="207" spans="1:26" s="17" customFormat="1" ht="16" customHeight="1">
      <c r="A207" s="9"/>
      <c r="B207" s="9"/>
      <c r="C207" s="28"/>
      <c r="D207" s="29"/>
      <c r="E207" s="41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1"/>
      <c r="V207" s="21"/>
      <c r="W207" s="21"/>
      <c r="X207" s="21"/>
      <c r="Y207" s="21"/>
      <c r="Z207" s="21"/>
    </row>
    <row r="208" spans="1:26" s="17" customFormat="1" ht="16" customHeight="1">
      <c r="A208" s="9"/>
      <c r="B208" s="9"/>
      <c r="C208" s="28"/>
      <c r="D208" s="29"/>
      <c r="E208" s="41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1"/>
      <c r="V208" s="21"/>
      <c r="W208" s="21"/>
      <c r="X208" s="21"/>
      <c r="Y208" s="21"/>
      <c r="Z208" s="21"/>
    </row>
    <row r="209" spans="1:26" s="17" customFormat="1" ht="16" customHeight="1">
      <c r="A209" s="9"/>
      <c r="B209" s="9"/>
      <c r="C209" s="28"/>
      <c r="D209" s="29"/>
      <c r="E209" s="41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1"/>
      <c r="V209" s="21"/>
      <c r="W209" s="21"/>
      <c r="X209" s="21"/>
      <c r="Y209" s="21"/>
      <c r="Z209" s="21"/>
    </row>
    <row r="210" spans="1:26" s="17" customFormat="1" ht="16" customHeight="1">
      <c r="A210" s="9"/>
      <c r="B210" s="9"/>
      <c r="C210" s="28"/>
      <c r="D210" s="29"/>
      <c r="E210" s="41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1"/>
      <c r="V210" s="21"/>
      <c r="W210" s="21"/>
      <c r="X210" s="21"/>
      <c r="Y210" s="21"/>
      <c r="Z210" s="21"/>
    </row>
    <row r="211" spans="1:26" s="17" customFormat="1" ht="16" customHeight="1">
      <c r="A211" s="9"/>
      <c r="B211" s="9"/>
      <c r="C211" s="28"/>
      <c r="D211" s="29"/>
      <c r="E211" s="41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1"/>
      <c r="V211" s="21"/>
      <c r="W211" s="21"/>
      <c r="X211" s="21"/>
      <c r="Y211" s="21"/>
      <c r="Z211" s="21"/>
    </row>
    <row r="212" spans="1:26" s="17" customFormat="1" ht="16" customHeight="1">
      <c r="A212" s="9"/>
      <c r="B212" s="9"/>
      <c r="C212" s="28"/>
      <c r="D212" s="29"/>
      <c r="E212" s="41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1"/>
      <c r="V212" s="21"/>
      <c r="W212" s="21"/>
      <c r="X212" s="21"/>
      <c r="Y212" s="21"/>
      <c r="Z212" s="21"/>
    </row>
    <row r="213" spans="1:26" s="17" customFormat="1" ht="16" customHeight="1">
      <c r="A213" s="9"/>
      <c r="B213" s="9"/>
      <c r="C213" s="28"/>
      <c r="D213" s="29"/>
      <c r="E213" s="41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1"/>
      <c r="V213" s="21"/>
      <c r="W213" s="21"/>
      <c r="X213" s="21"/>
      <c r="Y213" s="21"/>
      <c r="Z213" s="21"/>
    </row>
    <row r="214" spans="1:26" s="17" customFormat="1" ht="16" customHeight="1">
      <c r="A214" s="9"/>
      <c r="B214" s="9"/>
      <c r="C214" s="28"/>
      <c r="D214" s="29"/>
      <c r="E214" s="41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1"/>
      <c r="V214" s="21"/>
      <c r="W214" s="21"/>
      <c r="X214" s="21"/>
      <c r="Y214" s="21"/>
      <c r="Z214" s="21"/>
    </row>
    <row r="215" spans="1:26" s="17" customFormat="1" ht="16" customHeight="1">
      <c r="A215" s="9"/>
      <c r="B215" s="9"/>
      <c r="C215" s="28"/>
      <c r="D215" s="29"/>
      <c r="E215" s="41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1"/>
      <c r="V215" s="21"/>
      <c r="W215" s="21"/>
      <c r="X215" s="21"/>
      <c r="Y215" s="21"/>
      <c r="Z215" s="21"/>
    </row>
    <row r="216" spans="1:26" s="17" customFormat="1" ht="16" customHeight="1">
      <c r="A216" s="9"/>
      <c r="B216" s="9"/>
      <c r="C216" s="28"/>
      <c r="D216" s="29"/>
      <c r="E216" s="41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1"/>
      <c r="V216" s="21"/>
      <c r="W216" s="21"/>
      <c r="X216" s="21"/>
      <c r="Y216" s="21"/>
      <c r="Z216" s="21"/>
    </row>
    <row r="217" spans="1:26" s="17" customFormat="1" ht="16" customHeight="1">
      <c r="A217" s="9"/>
      <c r="B217" s="9"/>
      <c r="C217" s="28"/>
      <c r="D217" s="29"/>
      <c r="E217" s="41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1"/>
      <c r="V217" s="21"/>
      <c r="W217" s="21"/>
      <c r="X217" s="21"/>
      <c r="Y217" s="21"/>
      <c r="Z217" s="21"/>
    </row>
    <row r="218" spans="1:26" s="17" customFormat="1" ht="16" customHeight="1">
      <c r="A218" s="9"/>
      <c r="B218" s="9"/>
      <c r="C218" s="28"/>
      <c r="D218" s="29"/>
      <c r="E218" s="41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1"/>
      <c r="V218" s="21"/>
      <c r="W218" s="21"/>
      <c r="X218" s="21"/>
      <c r="Y218" s="21"/>
      <c r="Z218" s="21"/>
    </row>
    <row r="219" spans="1:26" s="17" customFormat="1" ht="16" customHeight="1">
      <c r="A219" s="9"/>
      <c r="B219" s="9"/>
      <c r="C219" s="28"/>
      <c r="D219" s="29"/>
      <c r="E219" s="41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1"/>
      <c r="V219" s="21"/>
      <c r="W219" s="21"/>
      <c r="X219" s="21"/>
      <c r="Y219" s="21"/>
      <c r="Z219" s="21"/>
    </row>
    <row r="220" spans="1:26" s="17" customFormat="1" ht="16" customHeight="1">
      <c r="A220" s="9"/>
      <c r="B220" s="9"/>
      <c r="C220" s="28"/>
      <c r="D220" s="29"/>
      <c r="E220" s="41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1"/>
      <c r="V220" s="21"/>
      <c r="W220" s="21"/>
      <c r="X220" s="21"/>
      <c r="Y220" s="21"/>
      <c r="Z220" s="21"/>
    </row>
    <row r="221" spans="1:26" s="17" customFormat="1" ht="16" customHeight="1">
      <c r="A221" s="9"/>
      <c r="B221" s="9"/>
      <c r="C221" s="28"/>
      <c r="D221" s="29"/>
      <c r="E221" s="41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1"/>
      <c r="V221" s="21"/>
      <c r="W221" s="21"/>
      <c r="X221" s="21"/>
      <c r="Y221" s="21"/>
      <c r="Z221" s="21"/>
    </row>
    <row r="222" spans="1:26" s="17" customFormat="1" ht="16" customHeight="1">
      <c r="A222" s="9"/>
      <c r="B222" s="9"/>
      <c r="C222" s="28"/>
      <c r="D222" s="29"/>
      <c r="E222" s="41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1"/>
      <c r="V222" s="21"/>
      <c r="W222" s="21"/>
      <c r="X222" s="21"/>
      <c r="Y222" s="21"/>
      <c r="Z222" s="21"/>
    </row>
    <row r="223" spans="1:26" s="17" customFormat="1" ht="16" customHeight="1">
      <c r="A223" s="9"/>
      <c r="B223" s="9"/>
      <c r="C223" s="28"/>
      <c r="D223" s="29"/>
      <c r="E223" s="41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1"/>
      <c r="V223" s="21"/>
      <c r="W223" s="21"/>
      <c r="X223" s="21"/>
      <c r="Y223" s="21"/>
      <c r="Z223" s="21"/>
    </row>
    <row r="224" spans="1:26" s="17" customFormat="1" ht="16" customHeight="1">
      <c r="A224" s="9"/>
      <c r="B224" s="9"/>
      <c r="C224" s="28"/>
      <c r="D224" s="29"/>
      <c r="E224" s="41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1"/>
      <c r="V224" s="21"/>
      <c r="W224" s="21"/>
      <c r="X224" s="21"/>
      <c r="Y224" s="21"/>
      <c r="Z224" s="21"/>
    </row>
    <row r="225" spans="1:26" s="17" customFormat="1" ht="16" customHeight="1">
      <c r="A225" s="9"/>
      <c r="B225" s="9"/>
      <c r="C225" s="28"/>
      <c r="D225" s="29"/>
      <c r="E225" s="41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1"/>
      <c r="V225" s="21"/>
      <c r="W225" s="21"/>
      <c r="X225" s="21"/>
      <c r="Y225" s="21"/>
      <c r="Z225" s="21"/>
    </row>
    <row r="226" spans="1:26" s="17" customFormat="1" ht="16" customHeight="1">
      <c r="A226" s="9"/>
      <c r="B226" s="9"/>
      <c r="C226" s="28"/>
      <c r="D226" s="29"/>
      <c r="E226" s="41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1"/>
      <c r="V226" s="21"/>
      <c r="W226" s="21"/>
      <c r="X226" s="21"/>
      <c r="Y226" s="21"/>
      <c r="Z226" s="21"/>
    </row>
    <row r="227" spans="1:26" s="17" customFormat="1" ht="16" customHeight="1">
      <c r="A227" s="9"/>
      <c r="B227" s="9"/>
      <c r="C227" s="28"/>
      <c r="D227" s="29"/>
      <c r="E227" s="41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1"/>
      <c r="V227" s="21"/>
      <c r="W227" s="21"/>
      <c r="X227" s="21"/>
      <c r="Y227" s="21"/>
      <c r="Z227" s="21"/>
    </row>
    <row r="228" spans="1:26" s="17" customFormat="1" ht="16" customHeight="1">
      <c r="A228" s="9"/>
      <c r="B228" s="9"/>
      <c r="C228" s="28"/>
      <c r="D228" s="29"/>
      <c r="E228" s="41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1"/>
      <c r="V228" s="21"/>
      <c r="W228" s="21"/>
      <c r="X228" s="21"/>
      <c r="Y228" s="21"/>
      <c r="Z228" s="21"/>
    </row>
    <row r="229" spans="1:26" s="17" customFormat="1" ht="16" customHeight="1">
      <c r="A229" s="9"/>
      <c r="B229" s="9"/>
      <c r="C229" s="28"/>
      <c r="D229" s="29"/>
      <c r="E229" s="41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1"/>
      <c r="V229" s="21"/>
      <c r="W229" s="21"/>
      <c r="X229" s="21"/>
      <c r="Y229" s="21"/>
      <c r="Z229" s="21"/>
    </row>
    <row r="230" spans="1:26" s="17" customFormat="1" ht="16" customHeight="1">
      <c r="A230" s="9"/>
      <c r="B230" s="9"/>
      <c r="C230" s="28"/>
      <c r="D230" s="29"/>
      <c r="E230" s="41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1"/>
      <c r="V230" s="21"/>
      <c r="W230" s="21"/>
      <c r="X230" s="21"/>
      <c r="Y230" s="21"/>
      <c r="Z230" s="21"/>
    </row>
    <row r="231" spans="1:26" s="17" customFormat="1" ht="16" customHeight="1">
      <c r="A231" s="9"/>
      <c r="B231" s="9"/>
      <c r="C231" s="28"/>
      <c r="D231" s="29"/>
      <c r="E231" s="41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1"/>
      <c r="V231" s="21"/>
      <c r="W231" s="21"/>
      <c r="X231" s="21"/>
      <c r="Y231" s="21"/>
      <c r="Z231" s="21"/>
    </row>
    <row r="232" spans="1:26" s="17" customFormat="1" ht="16" customHeight="1">
      <c r="A232" s="9"/>
      <c r="B232" s="9"/>
      <c r="C232" s="28"/>
      <c r="D232" s="29"/>
      <c r="E232" s="41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1"/>
      <c r="V232" s="21"/>
      <c r="W232" s="21"/>
      <c r="X232" s="21"/>
      <c r="Y232" s="21"/>
      <c r="Z232" s="21"/>
    </row>
    <row r="233" spans="1:26" s="17" customFormat="1" ht="16" customHeight="1">
      <c r="A233" s="9"/>
      <c r="B233" s="9"/>
      <c r="C233" s="28"/>
      <c r="D233" s="29"/>
      <c r="E233" s="41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1"/>
      <c r="V233" s="21"/>
      <c r="W233" s="21"/>
      <c r="X233" s="21"/>
      <c r="Y233" s="21"/>
      <c r="Z233" s="21"/>
    </row>
    <row r="234" spans="1:26" s="17" customFormat="1" ht="16" customHeight="1">
      <c r="A234" s="9"/>
      <c r="B234" s="9"/>
      <c r="C234" s="28"/>
      <c r="D234" s="29"/>
      <c r="E234" s="41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1"/>
      <c r="V234" s="21"/>
      <c r="W234" s="21"/>
      <c r="X234" s="21"/>
      <c r="Y234" s="21"/>
      <c r="Z234" s="21"/>
    </row>
    <row r="235" spans="1:26" s="17" customFormat="1" ht="16" customHeight="1">
      <c r="A235" s="9"/>
      <c r="B235" s="9"/>
      <c r="C235" s="28"/>
      <c r="D235" s="29"/>
      <c r="E235" s="41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1"/>
      <c r="V235" s="21"/>
      <c r="W235" s="21"/>
      <c r="X235" s="21"/>
      <c r="Y235" s="21"/>
      <c r="Z235" s="21"/>
    </row>
    <row r="236" spans="1:26" s="17" customFormat="1" ht="16" customHeight="1">
      <c r="A236" s="9"/>
      <c r="B236" s="9"/>
      <c r="C236" s="28"/>
      <c r="D236" s="29"/>
      <c r="E236" s="41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1"/>
      <c r="V236" s="21"/>
      <c r="W236" s="21"/>
      <c r="X236" s="21"/>
      <c r="Y236" s="21"/>
      <c r="Z236" s="21"/>
    </row>
    <row r="237" spans="1:26" s="17" customFormat="1" ht="16" customHeight="1">
      <c r="A237" s="9"/>
      <c r="B237" s="9"/>
      <c r="C237" s="28"/>
      <c r="D237" s="29"/>
      <c r="E237" s="41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1"/>
      <c r="V237" s="21"/>
      <c r="W237" s="21"/>
      <c r="X237" s="21"/>
      <c r="Y237" s="21"/>
      <c r="Z237" s="21"/>
    </row>
    <row r="238" spans="1:26" s="17" customFormat="1" ht="16" customHeight="1">
      <c r="A238" s="9"/>
      <c r="B238" s="9"/>
      <c r="C238" s="28"/>
      <c r="D238" s="29"/>
      <c r="E238" s="41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1"/>
      <c r="V238" s="21"/>
      <c r="W238" s="21"/>
      <c r="X238" s="21"/>
      <c r="Y238" s="21"/>
      <c r="Z238" s="21"/>
    </row>
    <row r="239" spans="1:26" s="17" customFormat="1" ht="16" customHeight="1">
      <c r="A239" s="9"/>
      <c r="B239" s="9"/>
      <c r="C239" s="28"/>
      <c r="D239" s="29"/>
      <c r="E239" s="41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1"/>
      <c r="V239" s="21"/>
      <c r="W239" s="21"/>
      <c r="X239" s="21"/>
      <c r="Y239" s="21"/>
      <c r="Z239" s="21"/>
    </row>
    <row r="240" spans="1:26" s="17" customFormat="1" ht="16" customHeight="1">
      <c r="A240" s="9"/>
      <c r="B240" s="9"/>
      <c r="C240" s="28"/>
      <c r="D240" s="29"/>
      <c r="E240" s="41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1"/>
      <c r="V240" s="21"/>
      <c r="W240" s="21"/>
      <c r="X240" s="21"/>
      <c r="Y240" s="21"/>
      <c r="Z240" s="21"/>
    </row>
    <row r="241" spans="1:26" s="17" customFormat="1" ht="16" customHeight="1">
      <c r="A241" s="9"/>
      <c r="B241" s="9"/>
      <c r="C241" s="28"/>
      <c r="D241" s="29"/>
      <c r="E241" s="41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1"/>
      <c r="V241" s="21"/>
      <c r="W241" s="21"/>
      <c r="X241" s="21"/>
      <c r="Y241" s="21"/>
      <c r="Z241" s="21"/>
    </row>
    <row r="242" spans="1:26" s="17" customFormat="1" ht="16" customHeight="1">
      <c r="A242" s="9"/>
      <c r="B242" s="9"/>
      <c r="C242" s="28"/>
      <c r="D242" s="29"/>
      <c r="E242" s="41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1"/>
      <c r="V242" s="21"/>
      <c r="W242" s="21"/>
      <c r="X242" s="21"/>
      <c r="Y242" s="21"/>
      <c r="Z242" s="21"/>
    </row>
    <row r="243" spans="1:26" s="17" customFormat="1" ht="16" customHeight="1">
      <c r="A243" s="9"/>
      <c r="B243" s="9"/>
      <c r="C243" s="28"/>
      <c r="D243" s="29"/>
      <c r="E243" s="41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1"/>
      <c r="V243" s="21"/>
      <c r="W243" s="21"/>
      <c r="X243" s="21"/>
      <c r="Y243" s="21"/>
      <c r="Z243" s="21"/>
    </row>
    <row r="244" spans="1:26" s="17" customFormat="1" ht="16" customHeight="1">
      <c r="A244" s="9"/>
      <c r="B244" s="9"/>
      <c r="C244" s="28"/>
      <c r="D244" s="29"/>
      <c r="E244" s="41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1"/>
      <c r="V244" s="21"/>
      <c r="W244" s="21"/>
      <c r="X244" s="21"/>
      <c r="Y244" s="21"/>
      <c r="Z244" s="21"/>
    </row>
    <row r="245" spans="1:26" s="17" customFormat="1" ht="16" customHeight="1">
      <c r="A245" s="9"/>
      <c r="B245" s="9"/>
      <c r="C245" s="28"/>
      <c r="D245" s="29"/>
      <c r="E245" s="41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1"/>
      <c r="V245" s="21"/>
      <c r="W245" s="21"/>
      <c r="X245" s="21"/>
      <c r="Y245" s="21"/>
      <c r="Z245" s="21"/>
    </row>
    <row r="246" spans="1:26" s="17" customFormat="1" ht="16" customHeight="1">
      <c r="A246" s="9"/>
      <c r="B246" s="9"/>
      <c r="C246" s="28"/>
      <c r="D246" s="29"/>
      <c r="E246" s="41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1"/>
      <c r="V246" s="21"/>
      <c r="W246" s="21"/>
      <c r="X246" s="21"/>
      <c r="Y246" s="21"/>
      <c r="Z246" s="21"/>
    </row>
    <row r="247" spans="1:26" s="17" customFormat="1" ht="16" customHeight="1">
      <c r="A247" s="9"/>
      <c r="B247" s="9"/>
      <c r="C247" s="28"/>
      <c r="D247" s="29"/>
      <c r="E247" s="41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1"/>
      <c r="V247" s="21"/>
      <c r="W247" s="21"/>
      <c r="X247" s="21"/>
      <c r="Y247" s="21"/>
      <c r="Z247" s="21"/>
    </row>
    <row r="248" spans="1:26" s="17" customFormat="1" ht="16" customHeight="1">
      <c r="A248" s="9"/>
      <c r="B248" s="9"/>
      <c r="C248" s="28"/>
      <c r="D248" s="29"/>
      <c r="E248" s="41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1"/>
      <c r="V248" s="21"/>
      <c r="W248" s="21"/>
      <c r="X248" s="21"/>
      <c r="Y248" s="21"/>
      <c r="Z248" s="21"/>
    </row>
    <row r="249" spans="1:26" s="17" customFormat="1" ht="16" customHeight="1">
      <c r="A249" s="9"/>
      <c r="B249" s="9"/>
      <c r="C249" s="28"/>
      <c r="D249" s="29"/>
      <c r="E249" s="41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1"/>
      <c r="V249" s="21"/>
      <c r="W249" s="21"/>
      <c r="X249" s="21"/>
      <c r="Y249" s="21"/>
      <c r="Z249" s="21"/>
    </row>
    <row r="250" spans="1:26" s="17" customFormat="1" ht="16" customHeight="1">
      <c r="A250" s="9"/>
      <c r="B250" s="9"/>
      <c r="C250" s="28"/>
      <c r="D250" s="29"/>
      <c r="E250" s="41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1"/>
      <c r="V250" s="21"/>
      <c r="W250" s="21"/>
      <c r="X250" s="21"/>
      <c r="Y250" s="21"/>
      <c r="Z250" s="21"/>
    </row>
    <row r="251" spans="1:26" s="17" customFormat="1" ht="16" customHeight="1">
      <c r="A251" s="9"/>
      <c r="B251" s="9"/>
      <c r="C251" s="28"/>
      <c r="D251" s="29"/>
      <c r="E251" s="41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1"/>
      <c r="V251" s="21"/>
      <c r="W251" s="21"/>
      <c r="X251" s="21"/>
      <c r="Y251" s="21"/>
      <c r="Z251" s="21"/>
    </row>
    <row r="252" spans="1:26" s="17" customFormat="1" ht="16" customHeight="1">
      <c r="A252" s="9"/>
      <c r="B252" s="9"/>
      <c r="C252" s="28"/>
      <c r="D252" s="29"/>
      <c r="E252" s="41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1"/>
      <c r="V252" s="21"/>
      <c r="W252" s="21"/>
      <c r="X252" s="21"/>
      <c r="Y252" s="21"/>
      <c r="Z252" s="21"/>
    </row>
    <row r="253" spans="1:26" s="17" customFormat="1" ht="16" customHeight="1">
      <c r="A253" s="9"/>
      <c r="B253" s="9"/>
      <c r="C253" s="28"/>
      <c r="D253" s="29"/>
      <c r="E253" s="41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1"/>
      <c r="V253" s="21"/>
      <c r="W253" s="21"/>
      <c r="X253" s="21"/>
      <c r="Y253" s="21"/>
      <c r="Z253" s="21"/>
    </row>
    <row r="254" spans="1:26" s="17" customFormat="1" ht="16" customHeight="1">
      <c r="A254" s="9"/>
      <c r="B254" s="9"/>
      <c r="C254" s="28"/>
      <c r="D254" s="29"/>
      <c r="E254" s="41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1"/>
      <c r="V254" s="21"/>
      <c r="W254" s="21"/>
      <c r="X254" s="21"/>
      <c r="Y254" s="21"/>
      <c r="Z254" s="21"/>
    </row>
    <row r="255" spans="1:26" s="17" customFormat="1" ht="16" customHeight="1">
      <c r="A255" s="9"/>
      <c r="B255" s="9"/>
      <c r="C255" s="28"/>
      <c r="D255" s="29"/>
      <c r="E255" s="41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1"/>
      <c r="V255" s="21"/>
      <c r="W255" s="21"/>
      <c r="X255" s="21"/>
      <c r="Y255" s="21"/>
      <c r="Z255" s="21"/>
    </row>
    <row r="256" spans="1:26" s="17" customFormat="1" ht="16" customHeight="1">
      <c r="A256" s="9"/>
      <c r="B256" s="9"/>
      <c r="C256" s="28"/>
      <c r="D256" s="29"/>
      <c r="E256" s="41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1"/>
      <c r="V256" s="21"/>
      <c r="W256" s="21"/>
      <c r="X256" s="21"/>
      <c r="Y256" s="21"/>
      <c r="Z256" s="21"/>
    </row>
    <row r="257" spans="1:26" s="17" customFormat="1" ht="16" customHeight="1">
      <c r="A257" s="9"/>
      <c r="B257" s="9"/>
      <c r="C257" s="28"/>
      <c r="D257" s="29"/>
      <c r="E257" s="41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1"/>
      <c r="V257" s="21"/>
      <c r="W257" s="21"/>
      <c r="X257" s="21"/>
      <c r="Y257" s="21"/>
      <c r="Z257" s="21"/>
    </row>
    <row r="258" spans="1:26" s="17" customFormat="1" ht="16" customHeight="1">
      <c r="A258" s="9"/>
      <c r="B258" s="9"/>
      <c r="C258" s="28"/>
      <c r="D258" s="29"/>
      <c r="E258" s="41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1"/>
      <c r="V258" s="21"/>
      <c r="W258" s="21"/>
      <c r="X258" s="21"/>
      <c r="Y258" s="21"/>
      <c r="Z258" s="21"/>
    </row>
    <row r="259" spans="1:26" s="17" customFormat="1" ht="16" customHeight="1">
      <c r="A259" s="9"/>
      <c r="B259" s="9"/>
      <c r="C259" s="28"/>
      <c r="D259" s="29"/>
      <c r="E259" s="41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1"/>
      <c r="V259" s="21"/>
      <c r="W259" s="21"/>
      <c r="X259" s="21"/>
      <c r="Y259" s="21"/>
      <c r="Z259" s="21"/>
    </row>
    <row r="260" spans="1:26" s="17" customFormat="1" ht="16" customHeight="1">
      <c r="A260" s="9"/>
      <c r="B260" s="9"/>
      <c r="C260" s="28"/>
      <c r="D260" s="29"/>
      <c r="E260" s="41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1"/>
      <c r="V260" s="21"/>
      <c r="W260" s="21"/>
      <c r="X260" s="21"/>
      <c r="Y260" s="21"/>
      <c r="Z260" s="21"/>
    </row>
    <row r="261" spans="1:26" s="17" customFormat="1" ht="16" customHeight="1">
      <c r="A261" s="9"/>
      <c r="B261" s="9"/>
      <c r="C261" s="28"/>
      <c r="D261" s="29"/>
      <c r="E261" s="41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1"/>
      <c r="V261" s="21"/>
      <c r="W261" s="21"/>
      <c r="X261" s="21"/>
      <c r="Y261" s="21"/>
      <c r="Z261" s="21"/>
    </row>
    <row r="262" spans="1:26" s="17" customFormat="1" ht="16" customHeight="1">
      <c r="A262" s="9"/>
      <c r="B262" s="9"/>
      <c r="C262" s="28"/>
      <c r="D262" s="29"/>
      <c r="E262" s="41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1"/>
      <c r="V262" s="21"/>
      <c r="W262" s="21"/>
      <c r="X262" s="21"/>
      <c r="Y262" s="21"/>
      <c r="Z262" s="21"/>
    </row>
    <row r="263" spans="1:26" s="17" customFormat="1" ht="16" customHeight="1">
      <c r="A263" s="9"/>
      <c r="B263" s="9"/>
      <c r="C263" s="28"/>
      <c r="D263" s="29"/>
      <c r="E263" s="41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1"/>
      <c r="V263" s="21"/>
      <c r="W263" s="21"/>
      <c r="X263" s="21"/>
      <c r="Y263" s="21"/>
      <c r="Z263" s="21"/>
    </row>
    <row r="264" spans="1:26" s="17" customFormat="1" ht="16" customHeight="1">
      <c r="A264" s="9"/>
      <c r="B264" s="9"/>
      <c r="C264" s="28"/>
      <c r="D264" s="29"/>
      <c r="E264" s="41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1"/>
      <c r="V264" s="21"/>
      <c r="W264" s="21"/>
      <c r="X264" s="21"/>
      <c r="Y264" s="21"/>
      <c r="Z264" s="21"/>
    </row>
    <row r="265" spans="1:26" s="17" customFormat="1" ht="16" customHeight="1">
      <c r="A265" s="9"/>
      <c r="B265" s="9"/>
      <c r="C265" s="28"/>
      <c r="D265" s="29"/>
      <c r="E265" s="41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1"/>
      <c r="V265" s="21"/>
      <c r="W265" s="21"/>
      <c r="X265" s="21"/>
      <c r="Y265" s="21"/>
      <c r="Z265" s="21"/>
    </row>
    <row r="266" spans="1:26" s="17" customFormat="1" ht="16" customHeight="1">
      <c r="A266" s="9"/>
      <c r="B266" s="9"/>
      <c r="C266" s="28"/>
      <c r="D266" s="29"/>
      <c r="E266" s="41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1"/>
      <c r="V266" s="21"/>
      <c r="W266" s="21"/>
      <c r="X266" s="21"/>
      <c r="Y266" s="21"/>
      <c r="Z266" s="21"/>
    </row>
    <row r="267" spans="1:26" s="17" customFormat="1" ht="16" customHeight="1">
      <c r="A267" s="9"/>
      <c r="B267" s="9"/>
      <c r="C267" s="28"/>
      <c r="D267" s="29"/>
      <c r="E267" s="41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1"/>
      <c r="V267" s="21"/>
      <c r="W267" s="21"/>
      <c r="X267" s="21"/>
      <c r="Y267" s="21"/>
      <c r="Z267" s="21"/>
    </row>
    <row r="268" spans="1:26" s="17" customFormat="1" ht="16" customHeight="1">
      <c r="A268" s="9"/>
      <c r="B268" s="9"/>
      <c r="C268" s="28"/>
      <c r="D268" s="29"/>
      <c r="E268" s="41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1"/>
      <c r="V268" s="21"/>
      <c r="W268" s="21"/>
      <c r="X268" s="21"/>
      <c r="Y268" s="21"/>
      <c r="Z268" s="21"/>
    </row>
    <row r="269" spans="1:26" s="17" customFormat="1" ht="16" customHeight="1">
      <c r="A269" s="9"/>
      <c r="B269" s="9"/>
      <c r="C269" s="28"/>
      <c r="D269" s="29"/>
      <c r="E269" s="41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1"/>
      <c r="V269" s="21"/>
      <c r="W269" s="21"/>
      <c r="X269" s="21"/>
      <c r="Y269" s="21"/>
      <c r="Z269" s="21"/>
    </row>
    <row r="270" spans="1:26" s="17" customFormat="1" ht="16" customHeight="1">
      <c r="A270" s="9"/>
      <c r="B270" s="9"/>
      <c r="C270" s="28"/>
      <c r="D270" s="29"/>
      <c r="E270" s="41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1"/>
      <c r="V270" s="21"/>
      <c r="W270" s="21"/>
      <c r="X270" s="21"/>
      <c r="Y270" s="21"/>
      <c r="Z270" s="21"/>
    </row>
    <row r="271" spans="1:26" s="17" customFormat="1" ht="16" customHeight="1">
      <c r="A271" s="9"/>
      <c r="B271" s="9"/>
      <c r="C271" s="28"/>
      <c r="D271" s="29"/>
      <c r="E271" s="41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1"/>
      <c r="V271" s="21"/>
      <c r="W271" s="21"/>
      <c r="X271" s="21"/>
      <c r="Y271" s="21"/>
      <c r="Z271" s="21"/>
    </row>
    <row r="272" spans="1:26" s="17" customFormat="1" ht="16" customHeight="1">
      <c r="A272" s="9"/>
      <c r="B272" s="9"/>
      <c r="C272" s="28"/>
      <c r="D272" s="29"/>
      <c r="E272" s="41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1"/>
      <c r="V272" s="21"/>
      <c r="W272" s="21"/>
      <c r="X272" s="21"/>
      <c r="Y272" s="21"/>
      <c r="Z272" s="21"/>
    </row>
    <row r="273" spans="1:26" s="17" customFormat="1" ht="16" customHeight="1">
      <c r="A273" s="9"/>
      <c r="B273" s="9"/>
      <c r="C273" s="28"/>
      <c r="D273" s="29"/>
      <c r="E273" s="41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1"/>
      <c r="V273" s="21"/>
      <c r="W273" s="21"/>
      <c r="X273" s="21"/>
      <c r="Y273" s="21"/>
      <c r="Z273" s="21"/>
    </row>
    <row r="274" spans="1:26" s="17" customFormat="1" ht="16" customHeight="1">
      <c r="A274" s="9"/>
      <c r="B274" s="9"/>
      <c r="C274" s="28"/>
      <c r="D274" s="29"/>
      <c r="E274" s="41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1"/>
      <c r="V274" s="21"/>
      <c r="W274" s="21"/>
      <c r="X274" s="21"/>
      <c r="Y274" s="21"/>
      <c r="Z274" s="21"/>
    </row>
    <row r="275" spans="1:26" s="17" customFormat="1" ht="16" customHeight="1">
      <c r="A275" s="9"/>
      <c r="B275" s="9"/>
      <c r="C275" s="28"/>
      <c r="D275" s="29"/>
      <c r="E275" s="41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1"/>
      <c r="V275" s="21"/>
      <c r="W275" s="21"/>
      <c r="X275" s="21"/>
      <c r="Y275" s="21"/>
      <c r="Z275" s="21"/>
    </row>
    <row r="276" spans="1:26" s="17" customFormat="1" ht="16" customHeight="1">
      <c r="A276" s="9"/>
      <c r="B276" s="9"/>
      <c r="C276" s="28"/>
      <c r="D276" s="29"/>
      <c r="E276" s="41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1"/>
      <c r="V276" s="21"/>
      <c r="W276" s="21"/>
      <c r="X276" s="21"/>
      <c r="Y276" s="21"/>
      <c r="Z276" s="21"/>
    </row>
    <row r="277" spans="1:26" s="17" customFormat="1" ht="16" customHeight="1">
      <c r="A277" s="9"/>
      <c r="B277" s="9"/>
      <c r="C277" s="28"/>
      <c r="D277" s="29"/>
      <c r="E277" s="41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1"/>
      <c r="V277" s="21"/>
      <c r="W277" s="21"/>
      <c r="X277" s="21"/>
      <c r="Y277" s="21"/>
      <c r="Z277" s="21"/>
    </row>
    <row r="278" spans="1:26" s="17" customFormat="1" ht="16" customHeight="1">
      <c r="A278" s="9"/>
      <c r="B278" s="9"/>
      <c r="C278" s="28"/>
      <c r="D278" s="29"/>
      <c r="E278" s="41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1"/>
      <c r="V278" s="21"/>
      <c r="W278" s="21"/>
      <c r="X278" s="21"/>
      <c r="Y278" s="21"/>
      <c r="Z278" s="21"/>
    </row>
    <row r="279" spans="1:26" s="17" customFormat="1" ht="16" customHeight="1">
      <c r="A279" s="9"/>
      <c r="B279" s="9"/>
      <c r="C279" s="28"/>
      <c r="D279" s="29"/>
      <c r="E279" s="41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1"/>
      <c r="V279" s="21"/>
      <c r="W279" s="21"/>
      <c r="X279" s="21"/>
      <c r="Y279" s="21"/>
      <c r="Z279" s="21"/>
    </row>
    <row r="280" spans="1:26" s="17" customFormat="1" ht="16" customHeight="1">
      <c r="A280" s="9"/>
      <c r="B280" s="9"/>
      <c r="C280" s="28"/>
      <c r="D280" s="29"/>
      <c r="E280" s="41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1"/>
      <c r="V280" s="21"/>
      <c r="W280" s="21"/>
      <c r="X280" s="21"/>
      <c r="Y280" s="21"/>
      <c r="Z280" s="21"/>
    </row>
    <row r="281" spans="1:26" s="17" customFormat="1" ht="16" customHeight="1">
      <c r="A281" s="9"/>
      <c r="B281" s="9"/>
      <c r="C281" s="28"/>
      <c r="D281" s="29"/>
      <c r="E281" s="41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1"/>
      <c r="V281" s="21"/>
      <c r="W281" s="21"/>
      <c r="X281" s="21"/>
      <c r="Y281" s="21"/>
      <c r="Z281" s="21"/>
    </row>
    <row r="282" spans="1:26" s="17" customFormat="1" ht="16" customHeight="1">
      <c r="A282" s="9"/>
      <c r="B282" s="9"/>
      <c r="C282" s="28"/>
      <c r="D282" s="29"/>
      <c r="E282" s="41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1"/>
      <c r="V282" s="21"/>
      <c r="W282" s="21"/>
      <c r="X282" s="21"/>
      <c r="Y282" s="21"/>
      <c r="Z282" s="21"/>
    </row>
    <row r="283" spans="1:26" s="17" customFormat="1" ht="16" customHeight="1">
      <c r="A283" s="9"/>
      <c r="B283" s="9"/>
      <c r="C283" s="28"/>
      <c r="D283" s="29"/>
      <c r="E283" s="41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1"/>
      <c r="V283" s="21"/>
      <c r="W283" s="21"/>
      <c r="X283" s="21"/>
      <c r="Y283" s="21"/>
      <c r="Z283" s="21"/>
    </row>
    <row r="284" spans="1:26" s="17" customFormat="1" ht="16" customHeight="1">
      <c r="A284" s="9"/>
      <c r="B284" s="9"/>
      <c r="C284" s="28"/>
      <c r="D284" s="29"/>
      <c r="E284" s="41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1"/>
      <c r="V284" s="21"/>
      <c r="W284" s="21"/>
      <c r="X284" s="21"/>
      <c r="Y284" s="21"/>
      <c r="Z284" s="21"/>
    </row>
    <row r="285" spans="1:26" s="17" customFormat="1" ht="16" customHeight="1">
      <c r="A285" s="9"/>
      <c r="B285" s="9"/>
      <c r="C285" s="28"/>
      <c r="D285" s="29"/>
      <c r="E285" s="41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1"/>
      <c r="V285" s="21"/>
      <c r="W285" s="21"/>
      <c r="X285" s="21"/>
      <c r="Y285" s="21"/>
      <c r="Z285" s="21"/>
    </row>
    <row r="286" spans="1:26" s="17" customFormat="1" ht="16" customHeight="1">
      <c r="A286" s="9"/>
      <c r="B286" s="9"/>
      <c r="C286" s="28"/>
      <c r="D286" s="29"/>
      <c r="E286" s="41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1"/>
      <c r="V286" s="21"/>
      <c r="W286" s="21"/>
      <c r="X286" s="21"/>
      <c r="Y286" s="21"/>
      <c r="Z286" s="21"/>
    </row>
    <row r="287" spans="1:26" s="17" customFormat="1" ht="16" customHeight="1">
      <c r="A287" s="9"/>
      <c r="B287" s="9"/>
      <c r="C287" s="28"/>
      <c r="D287" s="29"/>
      <c r="E287" s="41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1"/>
      <c r="V287" s="21"/>
      <c r="W287" s="21"/>
      <c r="X287" s="21"/>
      <c r="Y287" s="21"/>
      <c r="Z287" s="21"/>
    </row>
    <row r="288" spans="1:26" s="17" customFormat="1" ht="16" customHeight="1">
      <c r="A288" s="9"/>
      <c r="B288" s="9"/>
      <c r="C288" s="28"/>
      <c r="D288" s="29"/>
      <c r="E288" s="41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1"/>
      <c r="V288" s="21"/>
      <c r="W288" s="21"/>
      <c r="X288" s="21"/>
      <c r="Y288" s="21"/>
      <c r="Z288" s="21"/>
    </row>
    <row r="289" spans="1:26" s="17" customFormat="1" ht="16" customHeight="1">
      <c r="A289" s="9"/>
      <c r="B289" s="9"/>
      <c r="C289" s="28"/>
      <c r="D289" s="29"/>
      <c r="E289" s="41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1"/>
      <c r="V289" s="21"/>
      <c r="W289" s="21"/>
      <c r="X289" s="21"/>
      <c r="Y289" s="21"/>
      <c r="Z289" s="21"/>
    </row>
    <row r="290" spans="1:26" s="17" customFormat="1" ht="16" customHeight="1">
      <c r="A290" s="9"/>
      <c r="B290" s="9"/>
      <c r="C290" s="28"/>
      <c r="D290" s="29"/>
      <c r="E290" s="41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1"/>
      <c r="V290" s="21"/>
      <c r="W290" s="21"/>
      <c r="X290" s="21"/>
      <c r="Y290" s="21"/>
      <c r="Z290" s="21"/>
    </row>
    <row r="291" spans="1:26" s="17" customFormat="1" ht="16" customHeight="1">
      <c r="A291" s="9"/>
      <c r="B291" s="9"/>
      <c r="C291" s="28"/>
      <c r="D291" s="29"/>
      <c r="E291" s="41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1"/>
      <c r="V291" s="21"/>
      <c r="W291" s="21"/>
      <c r="X291" s="21"/>
      <c r="Y291" s="21"/>
      <c r="Z291" s="21"/>
    </row>
    <row r="292" spans="1:26" s="17" customFormat="1" ht="16" customHeight="1">
      <c r="A292" s="9"/>
      <c r="B292" s="9"/>
      <c r="C292" s="28"/>
      <c r="D292" s="29"/>
      <c r="E292" s="41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1"/>
      <c r="V292" s="21"/>
      <c r="W292" s="21"/>
      <c r="X292" s="21"/>
      <c r="Y292" s="21"/>
      <c r="Z292" s="21"/>
    </row>
    <row r="293" spans="1:26" s="17" customFormat="1" ht="16" customHeight="1">
      <c r="A293" s="9"/>
      <c r="B293" s="9"/>
      <c r="C293" s="28"/>
      <c r="D293" s="29"/>
      <c r="E293" s="41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1"/>
      <c r="V293" s="21"/>
      <c r="W293" s="21"/>
      <c r="X293" s="21"/>
      <c r="Y293" s="21"/>
      <c r="Z293" s="21"/>
    </row>
  </sheetData>
  <phoneticPr fontId="6" type="noConversion"/>
  <conditionalFormatting sqref="C53:D54">
    <cfRule type="containsText" dxfId="15" priority="1" operator="containsText" text="Select">
      <formula>NOT(ISERROR(SEARCH("Select",C53)))</formula>
    </cfRule>
  </conditionalFormatting>
  <conditionalFormatting sqref="C56:D59">
    <cfRule type="containsText" dxfId="14" priority="5" operator="containsText" text="Select">
      <formula>NOT(ISERROR(SEARCH("Select",C56)))</formula>
    </cfRule>
  </conditionalFormatting>
  <conditionalFormatting sqref="D53:D54">
    <cfRule type="expression" dxfId="13" priority="2">
      <formula>$C$7="€"</formula>
    </cfRule>
    <cfRule type="expression" dxfId="12" priority="3">
      <formula>$C$7="£"</formula>
    </cfRule>
    <cfRule type="expression" dxfId="11" priority="4">
      <formula>$C$7="$"</formula>
    </cfRule>
  </conditionalFormatting>
  <conditionalFormatting sqref="D56:D59">
    <cfRule type="expression" dxfId="10" priority="6">
      <formula>$C$7="€"</formula>
    </cfRule>
    <cfRule type="expression" dxfId="9" priority="7">
      <formula>$C$7="£"</formula>
    </cfRule>
    <cfRule type="expression" dxfId="8" priority="8">
      <formula>$C$7="$"</formula>
    </cfRule>
  </conditionalFormatting>
  <printOptions gridLines="1"/>
  <pageMargins left="0.39000000000000007" right="0.39000000000000007" top="0.39000000000000007" bottom="0.39000000000000007" header="0.2" footer="0.2"/>
  <pageSetup paperSize="9" scale="62" orientation="portrait" horizontalDpi="300" verticalDpi="300" r:id="rId1"/>
  <headerFooter>
    <oddFooter>&amp;L&amp;F  &amp;A&amp;CPage &amp;P of &amp;N&amp;RPrinted &amp;D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101"/>
  <sheetViews>
    <sheetView showRuler="0" zoomScale="130" zoomScaleNormal="130" zoomScaleSheetLayoutView="100" zoomScalePageLayoutView="125" workbookViewId="0">
      <pane ySplit="5" topLeftCell="A15" activePane="bottomLeft" state="frozenSplit"/>
      <selection sqref="A1:XFD1048576"/>
      <selection pane="bottomLeft" activeCell="I39" sqref="I39"/>
    </sheetView>
  </sheetViews>
  <sheetFormatPr baseColWidth="10" defaultColWidth="10.83203125" defaultRowHeight="16" customHeight="1"/>
  <cols>
    <col min="1" max="1" width="25.83203125" style="113" customWidth="1"/>
    <col min="2" max="2" width="29.33203125" style="106" bestFit="1" customWidth="1"/>
    <col min="3" max="3" width="6.83203125" style="119" customWidth="1"/>
    <col min="4" max="4" width="9.33203125" style="120" customWidth="1"/>
    <col min="5" max="5" width="16.33203125" style="112" customWidth="1"/>
    <col min="6" max="16384" width="10.83203125" style="106"/>
  </cols>
  <sheetData>
    <row r="1" spans="1:31" s="9" customFormat="1" ht="16" customHeight="1">
      <c r="A1" s="101" t="s">
        <v>133</v>
      </c>
      <c r="B1" s="60"/>
      <c r="C1" s="10"/>
      <c r="D1" s="60"/>
      <c r="E1" s="102"/>
      <c r="F1" s="60"/>
      <c r="G1" s="60"/>
      <c r="H1" s="60"/>
      <c r="I1" s="60"/>
      <c r="J1" s="7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s="9" customFormat="1" ht="16" customHeight="1">
      <c r="A2" s="60"/>
      <c r="B2" s="60"/>
      <c r="C2" s="10"/>
      <c r="D2" s="60"/>
      <c r="E2" s="102"/>
      <c r="F2" s="7"/>
      <c r="G2" s="7"/>
      <c r="H2" s="7"/>
      <c r="I2" s="7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31" s="9" customFormat="1" ht="16" customHeight="1">
      <c r="A3" s="103"/>
      <c r="B3" s="60"/>
      <c r="C3" s="10"/>
      <c r="D3" s="60"/>
      <c r="E3" s="102"/>
      <c r="F3" s="7"/>
      <c r="G3" s="7"/>
      <c r="H3" s="7"/>
      <c r="I3" s="7"/>
      <c r="J3" s="7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31" s="9" customFormat="1" ht="16" customHeight="1">
      <c r="A4" s="103"/>
      <c r="B4" s="60"/>
      <c r="C4" s="10"/>
      <c r="D4" s="60"/>
      <c r="E4" s="102"/>
      <c r="F4" s="7"/>
      <c r="G4" s="7"/>
      <c r="H4" s="7"/>
      <c r="I4" s="7"/>
      <c r="J4" s="7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31" s="42" customFormat="1" ht="16" customHeight="1">
      <c r="A5" s="35" t="s">
        <v>56</v>
      </c>
      <c r="B5" s="35" t="s">
        <v>57</v>
      </c>
      <c r="C5" s="35" t="s">
        <v>58</v>
      </c>
      <c r="D5" s="104" t="s">
        <v>59</v>
      </c>
      <c r="E5" s="105" t="s">
        <v>60</v>
      </c>
      <c r="F5" s="22"/>
      <c r="G5" s="22"/>
      <c r="H5" s="22"/>
    </row>
    <row r="6" spans="1:31" s="60" customFormat="1" ht="16" customHeight="1">
      <c r="A6" s="27" t="s">
        <v>70</v>
      </c>
      <c r="B6" s="27"/>
      <c r="C6" s="84"/>
      <c r="D6" s="41"/>
      <c r="E6" s="41"/>
      <c r="F6" s="5"/>
      <c r="G6" s="5"/>
      <c r="H6" s="5"/>
      <c r="I6" s="5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31" s="60" customFormat="1" ht="16" customHeight="1">
      <c r="A7" s="2" t="s">
        <v>71</v>
      </c>
      <c r="B7" s="9" t="s">
        <v>190</v>
      </c>
      <c r="C7" s="28">
        <v>50</v>
      </c>
      <c r="D7" s="29">
        <v>170</v>
      </c>
      <c r="E7" s="29">
        <f>SUM(C7*D7)</f>
        <v>8500</v>
      </c>
      <c r="F7" s="5"/>
      <c r="G7" s="5"/>
      <c r="H7" s="5"/>
      <c r="I7" s="5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31" s="60" customFormat="1" ht="16" customHeight="1">
      <c r="A8" s="2"/>
      <c r="B8" s="9"/>
      <c r="C8" s="28"/>
      <c r="D8" s="29"/>
      <c r="E8" s="29"/>
      <c r="F8" s="5"/>
      <c r="G8" s="5"/>
      <c r="H8" s="5"/>
      <c r="I8" s="5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31" s="21" customFormat="1" ht="16" customHeight="1" thickBot="1">
      <c r="A9" s="89"/>
      <c r="B9" s="89"/>
      <c r="C9" s="87"/>
      <c r="D9" s="88"/>
      <c r="E9" s="90">
        <f>SUM(E7)</f>
        <v>8500</v>
      </c>
      <c r="F9" s="17"/>
      <c r="G9" s="17"/>
      <c r="H9" s="17"/>
      <c r="I9" s="17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31" s="60" customFormat="1" ht="16" customHeight="1">
      <c r="A10" s="2" t="s">
        <v>72</v>
      </c>
      <c r="B10" s="2"/>
      <c r="C10" s="84"/>
      <c r="D10" s="41"/>
      <c r="E10" s="41"/>
      <c r="F10" s="17"/>
      <c r="G10" s="17"/>
      <c r="H10" s="17"/>
      <c r="I10" s="17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1:31" s="60" customFormat="1" ht="16" customHeight="1">
      <c r="A11" s="2" t="s">
        <v>73</v>
      </c>
      <c r="B11" s="9"/>
      <c r="C11" s="28"/>
      <c r="D11" s="29"/>
      <c r="E11" s="29"/>
      <c r="F11" s="5"/>
      <c r="G11" s="5"/>
      <c r="H11" s="5"/>
      <c r="I11" s="5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31" s="60" customFormat="1" ht="16" customHeight="1">
      <c r="A12" s="2" t="s">
        <v>74</v>
      </c>
      <c r="B12" s="22"/>
      <c r="C12" s="28"/>
      <c r="D12" s="29"/>
      <c r="E12" s="29"/>
      <c r="F12" s="17"/>
      <c r="G12" s="17"/>
      <c r="H12" s="17"/>
      <c r="I12" s="17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pans="1:31" s="60" customFormat="1" ht="16" customHeight="1">
      <c r="A13" s="2"/>
      <c r="B13" s="133" t="s">
        <v>114</v>
      </c>
      <c r="C13" s="28">
        <v>10</v>
      </c>
      <c r="D13" s="29">
        <v>1750</v>
      </c>
      <c r="E13" s="29">
        <f>D13*C13</f>
        <v>17500</v>
      </c>
      <c r="F13" s="17"/>
      <c r="G13" s="17"/>
      <c r="H13" s="17"/>
      <c r="I13" s="17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pans="1:31" s="60" customFormat="1" ht="16" customHeight="1">
      <c r="A14" s="2"/>
      <c r="B14" s="133" t="s">
        <v>115</v>
      </c>
      <c r="C14" s="28">
        <v>9</v>
      </c>
      <c r="D14" s="29">
        <v>1750</v>
      </c>
      <c r="E14" s="29">
        <f t="shared" ref="E14" si="0">D14*C14</f>
        <v>15750</v>
      </c>
      <c r="F14" s="17"/>
      <c r="G14" s="17"/>
      <c r="H14" s="17"/>
      <c r="I14" s="17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pans="1:31" s="60" customFormat="1" ht="16" customHeight="1">
      <c r="A15" s="2"/>
      <c r="B15" s="22"/>
      <c r="C15" s="28"/>
      <c r="D15" s="29"/>
      <c r="E15" s="29"/>
      <c r="F15" s="17"/>
      <c r="G15" s="17"/>
      <c r="H15" s="17"/>
      <c r="I15" s="17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pans="1:31" s="60" customFormat="1" ht="16" customHeight="1">
      <c r="A16" s="2" t="s">
        <v>80</v>
      </c>
      <c r="B16" s="22"/>
      <c r="C16" s="28"/>
      <c r="D16" s="29"/>
      <c r="E16" s="29"/>
      <c r="F16" s="17"/>
      <c r="G16" s="17"/>
      <c r="H16" s="17"/>
      <c r="I16" s="17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pans="1:20" s="60" customFormat="1" ht="16" customHeight="1">
      <c r="A17" s="2"/>
      <c r="B17" s="133" t="s">
        <v>114</v>
      </c>
      <c r="C17" s="28">
        <v>5</v>
      </c>
      <c r="D17" s="29">
        <v>2000</v>
      </c>
      <c r="E17" s="29">
        <f>D17*C17</f>
        <v>10000</v>
      </c>
      <c r="F17" s="17"/>
      <c r="G17" s="17"/>
      <c r="H17" s="17"/>
      <c r="I17" s="17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spans="1:20" s="60" customFormat="1" ht="16" customHeight="1">
      <c r="A18" s="2"/>
      <c r="B18" s="133" t="s">
        <v>116</v>
      </c>
      <c r="C18" s="28">
        <v>15</v>
      </c>
      <c r="D18" s="29">
        <v>2000</v>
      </c>
      <c r="E18" s="29">
        <f t="shared" ref="E18" si="1">D18*C18</f>
        <v>30000</v>
      </c>
      <c r="F18" s="17"/>
      <c r="G18" s="17"/>
      <c r="H18" s="17"/>
      <c r="I18" s="17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</row>
    <row r="19" spans="1:20" s="60" customFormat="1" ht="16" customHeight="1" thickBot="1">
      <c r="A19" s="2"/>
      <c r="B19" s="133"/>
      <c r="C19" s="28"/>
      <c r="D19" s="29"/>
      <c r="E19" s="134">
        <f>SUM(E13:E18)</f>
        <v>73250</v>
      </c>
      <c r="F19" s="17"/>
      <c r="G19" s="17"/>
      <c r="H19" s="17"/>
      <c r="I19" s="17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s="60" customFormat="1" ht="16" customHeight="1" thickTop="1">
      <c r="A20" s="2" t="s">
        <v>117</v>
      </c>
      <c r="B20" s="133"/>
      <c r="C20" s="28"/>
      <c r="D20" s="29"/>
      <c r="E20" s="29"/>
      <c r="F20" s="17"/>
      <c r="G20" s="17"/>
      <c r="H20" s="17"/>
      <c r="I20" s="17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</row>
    <row r="21" spans="1:20" s="60" customFormat="1" ht="16" customHeight="1">
      <c r="A21" s="219" t="s">
        <v>134</v>
      </c>
      <c r="B21" s="133"/>
      <c r="C21" s="28"/>
      <c r="D21" s="29"/>
      <c r="E21" s="29"/>
      <c r="F21" s="17"/>
      <c r="G21" s="17"/>
      <c r="H21" s="17"/>
      <c r="I21" s="17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</row>
    <row r="22" spans="1:20" s="60" customFormat="1" ht="16" customHeight="1">
      <c r="A22" s="2"/>
      <c r="B22" s="133" t="s">
        <v>203</v>
      </c>
      <c r="C22" s="28">
        <v>1</v>
      </c>
      <c r="D22" s="29">
        <v>39000</v>
      </c>
      <c r="E22" s="29">
        <f>D22*C22</f>
        <v>39000</v>
      </c>
      <c r="F22" s="17"/>
      <c r="G22" s="17"/>
      <c r="H22" s="17"/>
      <c r="I22" s="17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1:20" s="60" customFormat="1" ht="16" customHeight="1" thickBot="1">
      <c r="A23" s="2"/>
      <c r="B23" s="133"/>
      <c r="C23" s="28"/>
      <c r="D23" s="29"/>
      <c r="E23" s="134">
        <f>SUM(E22:E22)</f>
        <v>39000</v>
      </c>
      <c r="F23" s="17"/>
      <c r="G23" s="17"/>
      <c r="H23" s="17"/>
      <c r="I23" s="17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</row>
    <row r="24" spans="1:20" s="60" customFormat="1" ht="16" customHeight="1" thickTop="1">
      <c r="A24" s="2" t="s">
        <v>91</v>
      </c>
      <c r="B24" s="133"/>
      <c r="C24" s="28"/>
      <c r="D24" s="29"/>
      <c r="E24" s="29"/>
      <c r="F24" s="17"/>
      <c r="G24" s="17"/>
      <c r="H24" s="17"/>
      <c r="I24" s="17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1:20" s="60" customFormat="1" ht="16" customHeight="1">
      <c r="A25" s="2" t="s">
        <v>92</v>
      </c>
      <c r="B25" s="133"/>
      <c r="C25" s="28">
        <v>1</v>
      </c>
      <c r="D25" s="29">
        <v>500</v>
      </c>
      <c r="E25" s="29">
        <f>C25*D25</f>
        <v>500</v>
      </c>
      <c r="F25" s="17"/>
      <c r="G25" s="17"/>
      <c r="H25" s="17"/>
      <c r="I25" s="17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1:20" s="60" customFormat="1" ht="16" customHeight="1" thickBot="1">
      <c r="A26" s="2"/>
      <c r="B26" s="133"/>
      <c r="C26" s="28"/>
      <c r="D26" s="29"/>
      <c r="E26" s="134">
        <f>SUM(E25:E25)</f>
        <v>500</v>
      </c>
      <c r="F26" s="17"/>
      <c r="G26" s="17"/>
      <c r="H26" s="17"/>
      <c r="I26" s="17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  <row r="27" spans="1:20" s="60" customFormat="1" ht="16" customHeight="1" thickTop="1">
      <c r="A27" s="2" t="s">
        <v>81</v>
      </c>
      <c r="B27" s="133"/>
      <c r="C27" s="28"/>
      <c r="D27" s="29"/>
      <c r="E27" s="29"/>
      <c r="F27" s="17"/>
      <c r="G27" s="17"/>
      <c r="H27" s="17"/>
      <c r="I27" s="17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</row>
    <row r="28" spans="1:20" s="60" customFormat="1" ht="16" customHeight="1">
      <c r="A28" s="219" t="s">
        <v>205</v>
      </c>
      <c r="B28" s="133"/>
      <c r="C28" s="28"/>
      <c r="D28" s="29"/>
      <c r="E28" s="29"/>
      <c r="F28" s="17"/>
      <c r="G28" s="17"/>
      <c r="H28" s="17"/>
      <c r="I28" s="17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</row>
    <row r="29" spans="1:20" s="60" customFormat="1" ht="16" customHeight="1">
      <c r="A29" s="2"/>
      <c r="B29" s="133" t="s">
        <v>204</v>
      </c>
      <c r="C29" s="28">
        <v>1</v>
      </c>
      <c r="D29" s="29">
        <v>28000</v>
      </c>
      <c r="E29" s="29">
        <f>D29*C29</f>
        <v>28000</v>
      </c>
      <c r="F29" s="17"/>
      <c r="G29" s="17"/>
      <c r="H29" s="17"/>
      <c r="I29" s="17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</row>
    <row r="30" spans="1:20" s="60" customFormat="1" ht="16" customHeight="1" thickBot="1">
      <c r="A30" s="2"/>
      <c r="B30" s="133"/>
      <c r="C30" s="28"/>
      <c r="D30" s="29"/>
      <c r="E30" s="134">
        <f>SUM(E29:E29)</f>
        <v>28000</v>
      </c>
      <c r="F30" s="17"/>
      <c r="G30" s="17"/>
      <c r="H30" s="17"/>
      <c r="I30" s="17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</row>
    <row r="31" spans="1:20" s="60" customFormat="1" ht="16" customHeight="1" thickTop="1">
      <c r="A31" s="2" t="s">
        <v>120</v>
      </c>
      <c r="B31" s="133"/>
      <c r="C31" s="28"/>
      <c r="D31" s="29"/>
      <c r="E31" s="29"/>
      <c r="F31" s="17"/>
      <c r="G31" s="17"/>
      <c r="H31" s="17"/>
      <c r="I31" s="17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</row>
    <row r="32" spans="1:20" s="60" customFormat="1" ht="16" customHeight="1">
      <c r="A32" s="2" t="s">
        <v>121</v>
      </c>
      <c r="B32" s="133"/>
      <c r="C32" s="28">
        <v>1</v>
      </c>
      <c r="D32" s="29">
        <v>500</v>
      </c>
      <c r="E32" s="29">
        <f>C32*D32</f>
        <v>500</v>
      </c>
      <c r="F32" s="17"/>
      <c r="G32" s="17"/>
      <c r="H32" s="17"/>
      <c r="I32" s="17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</row>
    <row r="33" spans="1:20" s="60" customFormat="1" ht="16" customHeight="1">
      <c r="A33" s="2" t="s">
        <v>122</v>
      </c>
      <c r="B33" s="133"/>
      <c r="C33" s="28">
        <v>1</v>
      </c>
      <c r="D33" s="29">
        <v>2500</v>
      </c>
      <c r="E33" s="29">
        <f>C33*D33</f>
        <v>2500</v>
      </c>
      <c r="F33" s="17"/>
      <c r="G33" s="17"/>
      <c r="H33" s="17"/>
      <c r="I33" s="17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</row>
    <row r="34" spans="1:20" s="60" customFormat="1" ht="16" customHeight="1" thickBot="1">
      <c r="A34" s="2"/>
      <c r="B34" s="133"/>
      <c r="C34" s="28"/>
      <c r="D34" s="29"/>
      <c r="E34" s="134">
        <f>SUM(E32:E33)</f>
        <v>3000</v>
      </c>
      <c r="F34" s="17"/>
      <c r="G34" s="17"/>
      <c r="H34" s="17"/>
      <c r="I34" s="17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</row>
    <row r="35" spans="1:20" s="60" customFormat="1" ht="16" customHeight="1" thickTop="1">
      <c r="A35" s="2" t="s">
        <v>123</v>
      </c>
      <c r="B35" s="133"/>
      <c r="C35" s="28"/>
      <c r="D35" s="29"/>
      <c r="E35" s="29"/>
      <c r="F35" s="17"/>
      <c r="G35" s="17"/>
      <c r="H35" s="17"/>
      <c r="I35" s="17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pans="1:20" s="60" customFormat="1" ht="16" customHeight="1">
      <c r="A36" s="2" t="s">
        <v>121</v>
      </c>
      <c r="B36" s="133"/>
      <c r="C36" s="28">
        <v>1</v>
      </c>
      <c r="D36" s="29">
        <v>1000</v>
      </c>
      <c r="E36" s="29">
        <f>C36*D36</f>
        <v>1000</v>
      </c>
      <c r="F36" s="17"/>
      <c r="G36" s="17"/>
      <c r="H36" s="17"/>
      <c r="I36" s="17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pans="1:20" s="60" customFormat="1" ht="16" customHeight="1">
      <c r="A37" s="2" t="s">
        <v>122</v>
      </c>
      <c r="B37" s="133"/>
      <c r="C37" s="28">
        <v>1</v>
      </c>
      <c r="D37" s="29">
        <v>11000</v>
      </c>
      <c r="E37" s="29">
        <f>C37*D37</f>
        <v>11000</v>
      </c>
      <c r="F37" s="17"/>
      <c r="G37" s="17"/>
      <c r="H37" s="17"/>
      <c r="I37" s="17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pans="1:20" s="60" customFormat="1" ht="16" customHeight="1">
      <c r="A38" s="2" t="s">
        <v>135</v>
      </c>
      <c r="B38" s="133"/>
      <c r="C38" s="28">
        <v>1</v>
      </c>
      <c r="D38" s="29">
        <v>500</v>
      </c>
      <c r="E38" s="29">
        <f>C38*D38</f>
        <v>500</v>
      </c>
      <c r="F38" s="17"/>
      <c r="G38" s="17"/>
      <c r="H38" s="17"/>
      <c r="I38" s="17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pans="1:20" s="60" customFormat="1" ht="16" customHeight="1" thickBot="1">
      <c r="A39" s="2"/>
      <c r="B39" s="133"/>
      <c r="C39" s="28"/>
      <c r="D39" s="29"/>
      <c r="E39" s="134">
        <f>SUM(E36:E38)</f>
        <v>12500</v>
      </c>
      <c r="F39" s="17"/>
      <c r="G39" s="17"/>
      <c r="H39" s="17"/>
      <c r="I39" s="17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pans="1:20" s="60" customFormat="1" ht="16" customHeight="1" thickTop="1">
      <c r="A40" s="2" t="s">
        <v>136</v>
      </c>
      <c r="B40" s="133"/>
      <c r="C40" s="28"/>
      <c r="D40" s="29"/>
      <c r="E40" s="29"/>
      <c r="F40" s="17"/>
      <c r="G40" s="17"/>
      <c r="H40" s="17"/>
      <c r="I40" s="17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pans="1:20" s="60" customFormat="1" ht="16" customHeight="1">
      <c r="A41" s="22" t="s">
        <v>137</v>
      </c>
      <c r="B41" s="133"/>
      <c r="C41" s="28">
        <v>1</v>
      </c>
      <c r="D41" s="29">
        <v>50000</v>
      </c>
      <c r="E41" s="29">
        <f>C41*D41</f>
        <v>50000</v>
      </c>
      <c r="F41" s="17"/>
      <c r="G41" s="17"/>
      <c r="H41" s="17"/>
      <c r="I41" s="17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pans="1:20" s="60" customFormat="1" ht="16" customHeight="1" thickBot="1">
      <c r="A42" s="2"/>
      <c r="B42" s="133"/>
      <c r="C42" s="28"/>
      <c r="D42" s="29"/>
      <c r="E42" s="134">
        <f>SUM(E41)</f>
        <v>50000</v>
      </c>
      <c r="F42" s="17"/>
      <c r="G42" s="17"/>
      <c r="H42" s="17"/>
      <c r="I42" s="17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pans="1:20" s="60" customFormat="1" ht="16" customHeight="1" thickTop="1">
      <c r="A43" s="2"/>
      <c r="B43" s="133"/>
      <c r="C43" s="28"/>
      <c r="D43" s="29"/>
      <c r="E43" s="29"/>
      <c r="F43" s="17"/>
      <c r="G43" s="17"/>
      <c r="H43" s="17"/>
      <c r="I43" s="17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pans="1:20" s="21" customFormat="1" ht="16" customHeight="1" thickBot="1">
      <c r="A44" s="89"/>
      <c r="B44" s="89"/>
      <c r="C44" s="87"/>
      <c r="D44" s="88"/>
      <c r="E44" s="92">
        <f>SUM(E19+E23+E26+E30+E34+E39+E42)</f>
        <v>206250</v>
      </c>
      <c r="F44" s="17"/>
      <c r="G44" s="17"/>
      <c r="H44" s="17"/>
      <c r="I44" s="17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1:20" s="60" customFormat="1" ht="16" customHeight="1">
      <c r="A45" s="2" t="s">
        <v>93</v>
      </c>
      <c r="B45" s="2"/>
      <c r="C45" s="84"/>
      <c r="D45" s="41"/>
      <c r="E45" s="41"/>
      <c r="F45" s="17"/>
      <c r="G45" s="17"/>
      <c r="H45" s="17"/>
      <c r="I45" s="17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s="60" customFormat="1" ht="16" customHeight="1">
      <c r="A46" s="2"/>
      <c r="B46" s="9"/>
      <c r="C46" s="28"/>
      <c r="D46" s="29"/>
      <c r="E46" s="29"/>
      <c r="F46" s="5"/>
      <c r="G46" s="5"/>
      <c r="H46" s="5"/>
      <c r="I46" s="5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1:20" s="60" customFormat="1" ht="16" customHeight="1">
      <c r="A47" s="2" t="s">
        <v>94</v>
      </c>
      <c r="B47" s="22"/>
      <c r="C47" s="28"/>
      <c r="D47" s="29"/>
      <c r="E47" s="29"/>
      <c r="F47" s="17"/>
      <c r="G47" s="17"/>
      <c r="H47" s="17"/>
      <c r="I47" s="17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</row>
    <row r="48" spans="1:20" s="60" customFormat="1" ht="16" customHeight="1">
      <c r="A48" s="2"/>
      <c r="B48" s="133" t="s">
        <v>32</v>
      </c>
      <c r="C48" s="28">
        <v>1</v>
      </c>
      <c r="D48" s="29">
        <v>138000</v>
      </c>
      <c r="E48" s="29">
        <f>D48*C48</f>
        <v>138000</v>
      </c>
      <c r="F48" s="17"/>
      <c r="G48" s="17"/>
      <c r="H48" s="17"/>
      <c r="I48" s="17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1:20" s="60" customFormat="1" ht="16" customHeight="1">
      <c r="A49" s="2"/>
      <c r="B49" s="133" t="s">
        <v>33</v>
      </c>
      <c r="C49" s="28">
        <v>1</v>
      </c>
      <c r="D49" s="29">
        <v>10000</v>
      </c>
      <c r="E49" s="29">
        <f t="shared" ref="E49:E51" si="2">D49*C49</f>
        <v>10000</v>
      </c>
      <c r="F49" s="17"/>
      <c r="G49" s="17"/>
      <c r="H49" s="17"/>
      <c r="I49" s="17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</row>
    <row r="50" spans="1:20" s="60" customFormat="1" ht="16" customHeight="1">
      <c r="A50" s="2"/>
      <c r="B50" s="133" t="s">
        <v>34</v>
      </c>
      <c r="C50" s="28">
        <v>4</v>
      </c>
      <c r="D50" s="29">
        <v>500</v>
      </c>
      <c r="E50" s="29">
        <f t="shared" si="2"/>
        <v>2000</v>
      </c>
      <c r="F50" s="17"/>
      <c r="G50" s="17"/>
      <c r="H50" s="17"/>
      <c r="I50" s="17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</row>
    <row r="51" spans="1:20" s="60" customFormat="1" ht="16" customHeight="1">
      <c r="A51" s="2" t="s">
        <v>35</v>
      </c>
      <c r="B51" s="133" t="s">
        <v>124</v>
      </c>
      <c r="C51" s="28">
        <v>1</v>
      </c>
      <c r="D51" s="29">
        <v>5000</v>
      </c>
      <c r="E51" s="29">
        <f t="shared" si="2"/>
        <v>5000</v>
      </c>
      <c r="F51" s="17"/>
      <c r="G51" s="17"/>
      <c r="H51" s="17"/>
      <c r="I51" s="17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</row>
    <row r="52" spans="1:20" s="60" customFormat="1" ht="16" customHeight="1">
      <c r="A52" s="2"/>
      <c r="B52" s="133"/>
      <c r="C52" s="28"/>
      <c r="D52" s="29"/>
      <c r="E52" s="29"/>
      <c r="F52" s="17"/>
      <c r="G52" s="17"/>
      <c r="H52" s="17"/>
      <c r="I52" s="17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</row>
    <row r="53" spans="1:20" s="21" customFormat="1" ht="16" customHeight="1" thickBot="1">
      <c r="A53" s="89"/>
      <c r="B53" s="89"/>
      <c r="C53" s="87"/>
      <c r="D53" s="88"/>
      <c r="E53" s="92">
        <f>SUM(E48:E51)</f>
        <v>155000</v>
      </c>
      <c r="F53" s="17"/>
      <c r="G53" s="17"/>
      <c r="H53" s="17"/>
      <c r="I53" s="17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</row>
    <row r="54" spans="1:20" s="60" customFormat="1" ht="16" customHeight="1">
      <c r="A54" s="2" t="s">
        <v>95</v>
      </c>
      <c r="B54" s="2"/>
      <c r="C54" s="84"/>
      <c r="D54" s="41"/>
      <c r="E54" s="41"/>
      <c r="F54" s="17"/>
      <c r="G54" s="17"/>
      <c r="H54" s="17"/>
      <c r="I54" s="17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</row>
    <row r="55" spans="1:20" s="60" customFormat="1" ht="16" customHeight="1">
      <c r="A55" s="2" t="s">
        <v>125</v>
      </c>
      <c r="B55" s="2"/>
      <c r="C55" s="84"/>
      <c r="D55" s="41"/>
      <c r="E55" s="41"/>
      <c r="F55" s="17"/>
      <c r="G55" s="17"/>
      <c r="H55" s="17"/>
      <c r="I55" s="17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</row>
    <row r="56" spans="1:20" s="60" customFormat="1" ht="16" customHeight="1">
      <c r="A56" s="2"/>
      <c r="B56" s="132" t="s">
        <v>124</v>
      </c>
      <c r="C56" s="218">
        <v>1</v>
      </c>
      <c r="D56" s="221">
        <v>8500</v>
      </c>
      <c r="E56" s="29">
        <f>C56*D56</f>
        <v>8500</v>
      </c>
      <c r="F56" s="17"/>
      <c r="G56" s="17"/>
      <c r="H56" s="17"/>
      <c r="I56" s="17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1:20" s="60" customFormat="1" ht="16" customHeight="1" thickBot="1">
      <c r="A57" s="2"/>
      <c r="B57" s="132"/>
      <c r="C57" s="218"/>
      <c r="D57" s="221"/>
      <c r="E57" s="134">
        <f>SUM(E56)</f>
        <v>8500</v>
      </c>
      <c r="F57" s="17"/>
      <c r="G57" s="17"/>
      <c r="H57" s="17"/>
      <c r="I57" s="17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1:20" s="60" customFormat="1" ht="16" customHeight="1" thickTop="1">
      <c r="A58" s="2" t="s">
        <v>96</v>
      </c>
      <c r="B58" s="9"/>
      <c r="C58" s="28"/>
      <c r="D58" s="29"/>
      <c r="E58" s="29"/>
      <c r="F58" s="5"/>
      <c r="G58" s="5"/>
      <c r="H58" s="5"/>
      <c r="I58" s="5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1:20" s="60" customFormat="1" ht="16" customHeight="1">
      <c r="A59" s="2"/>
      <c r="B59" s="133" t="s">
        <v>97</v>
      </c>
      <c r="C59" s="218">
        <v>4</v>
      </c>
      <c r="D59" s="221">
        <v>250</v>
      </c>
      <c r="E59" s="29">
        <f>D59*C59</f>
        <v>1000</v>
      </c>
      <c r="F59" s="17"/>
      <c r="G59" s="17"/>
      <c r="H59" s="17"/>
      <c r="I59" s="17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1:20" s="60" customFormat="1" ht="16" customHeight="1">
      <c r="A60" s="2"/>
      <c r="B60" s="133" t="s">
        <v>98</v>
      </c>
      <c r="C60" s="218">
        <v>2</v>
      </c>
      <c r="D60" s="221">
        <v>300</v>
      </c>
      <c r="E60" s="29">
        <f t="shared" ref="E60:E62" si="3">D60*C60</f>
        <v>600</v>
      </c>
      <c r="F60" s="17"/>
      <c r="G60" s="17"/>
      <c r="H60" s="17"/>
      <c r="I60" s="17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1:20" s="60" customFormat="1" ht="16" customHeight="1">
      <c r="A61" s="2"/>
      <c r="B61" s="133" t="s">
        <v>99</v>
      </c>
      <c r="C61" s="218">
        <v>550</v>
      </c>
      <c r="D61" s="220">
        <v>5</v>
      </c>
      <c r="E61" s="29">
        <f t="shared" si="3"/>
        <v>2750</v>
      </c>
      <c r="F61" s="17"/>
      <c r="G61" s="17"/>
      <c r="H61" s="17"/>
      <c r="I61" s="17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1:20" s="60" customFormat="1" ht="16" customHeight="1">
      <c r="A62" s="2"/>
      <c r="B62" s="133" t="s">
        <v>100</v>
      </c>
      <c r="C62" s="218">
        <v>550</v>
      </c>
      <c r="D62" s="220">
        <v>5</v>
      </c>
      <c r="E62" s="29">
        <f t="shared" si="3"/>
        <v>2750</v>
      </c>
      <c r="F62" s="17"/>
      <c r="G62" s="17"/>
      <c r="H62" s="17"/>
      <c r="I62" s="17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1:20" s="60" customFormat="1" ht="16" customHeight="1" thickBot="1">
      <c r="A63" s="2"/>
      <c r="B63" s="133"/>
      <c r="C63" s="28"/>
      <c r="D63" s="29"/>
      <c r="E63" s="134">
        <f>SUM(E59:E62)</f>
        <v>7100</v>
      </c>
      <c r="F63" s="17"/>
      <c r="G63" s="17"/>
      <c r="H63" s="17"/>
      <c r="I63" s="17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1:20" s="60" customFormat="1" ht="16" customHeight="1" thickTop="1">
      <c r="A64" s="2" t="s">
        <v>101</v>
      </c>
      <c r="B64" s="2"/>
      <c r="C64" s="84"/>
      <c r="D64" s="41"/>
      <c r="E64" s="41"/>
      <c r="F64" s="17"/>
      <c r="G64" s="17"/>
      <c r="H64" s="17"/>
      <c r="I64" s="17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1:20" s="60" customFormat="1" ht="16" customHeight="1">
      <c r="A65" s="2" t="s">
        <v>106</v>
      </c>
      <c r="B65" s="133" t="s">
        <v>126</v>
      </c>
      <c r="C65" s="28">
        <v>1</v>
      </c>
      <c r="D65" s="29">
        <v>10000</v>
      </c>
      <c r="E65" s="29">
        <f>D65*C65</f>
        <v>10000</v>
      </c>
      <c r="F65" s="17"/>
      <c r="G65" s="17"/>
      <c r="H65" s="17"/>
      <c r="I65" s="17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1:20" s="60" customFormat="1" ht="16" customHeight="1" thickBot="1">
      <c r="A66" s="2"/>
      <c r="B66" s="133"/>
      <c r="C66" s="28"/>
      <c r="D66" s="29"/>
      <c r="E66" s="134">
        <f>SUM(E65:E65)</f>
        <v>10000</v>
      </c>
      <c r="F66" s="17"/>
      <c r="G66" s="17"/>
      <c r="H66" s="17"/>
      <c r="I66" s="17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1:20" s="60" customFormat="1" ht="16" customHeight="1" thickTop="1">
      <c r="A67" s="2" t="s">
        <v>20</v>
      </c>
      <c r="B67" s="133"/>
      <c r="C67" s="28"/>
      <c r="D67" s="29"/>
      <c r="E67" s="29"/>
      <c r="F67" s="17"/>
      <c r="G67" s="17"/>
      <c r="H67" s="17"/>
      <c r="I67" s="17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1:20" s="60" customFormat="1" ht="16" customHeight="1">
      <c r="A68" s="2"/>
      <c r="B68" s="133" t="s">
        <v>223</v>
      </c>
      <c r="C68" s="28">
        <v>380</v>
      </c>
      <c r="D68" s="29">
        <v>40</v>
      </c>
      <c r="E68" s="29">
        <f>D68*C68</f>
        <v>15200</v>
      </c>
      <c r="F68" s="17"/>
      <c r="G68" s="17"/>
      <c r="H68" s="17"/>
      <c r="I68" s="17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1:20" s="60" customFormat="1" ht="16" customHeight="1" thickBot="1">
      <c r="A69" s="2"/>
      <c r="B69" s="133"/>
      <c r="C69" s="28"/>
      <c r="D69" s="29"/>
      <c r="E69" s="134">
        <f>SUM(E68)</f>
        <v>15200</v>
      </c>
      <c r="F69" s="17"/>
      <c r="G69" s="17"/>
      <c r="H69" s="17"/>
      <c r="I69" s="17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1:20" s="60" customFormat="1" ht="16" customHeight="1" thickTop="1">
      <c r="A70" s="2"/>
      <c r="B70" s="133"/>
      <c r="C70" s="28"/>
      <c r="D70" s="29"/>
      <c r="E70" s="29"/>
      <c r="F70" s="17"/>
      <c r="G70" s="17"/>
      <c r="H70" s="17"/>
      <c r="I70" s="17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1:20" s="21" customFormat="1" ht="16" customHeight="1" thickBot="1">
      <c r="A71" s="89"/>
      <c r="B71" s="89"/>
      <c r="C71" s="87"/>
      <c r="D71" s="88"/>
      <c r="E71" s="92">
        <f>SUM(E57+E63+E66+E69)</f>
        <v>40800</v>
      </c>
      <c r="F71" s="17"/>
      <c r="G71" s="17"/>
      <c r="H71" s="17"/>
      <c r="I71" s="17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1:20" s="60" customFormat="1" ht="16" customHeight="1">
      <c r="A72" s="2" t="s">
        <v>104</v>
      </c>
      <c r="B72" s="2"/>
      <c r="C72" s="84"/>
      <c r="D72" s="41"/>
      <c r="E72" s="41"/>
      <c r="F72" s="17"/>
      <c r="G72" s="17"/>
      <c r="H72" s="17"/>
      <c r="I72" s="17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1:20" s="60" customFormat="1" ht="16" customHeight="1">
      <c r="A73" s="2" t="s">
        <v>105</v>
      </c>
      <c r="B73" s="9"/>
      <c r="C73" s="28"/>
      <c r="D73" s="29"/>
      <c r="E73" s="29"/>
      <c r="F73" s="5"/>
      <c r="G73" s="5"/>
      <c r="H73" s="5"/>
      <c r="I73" s="5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1:20" s="60" customFormat="1" ht="16" customHeight="1">
      <c r="A74" s="2" t="s">
        <v>106</v>
      </c>
      <c r="B74" s="133"/>
      <c r="C74" s="28">
        <v>1</v>
      </c>
      <c r="D74" s="29">
        <v>2000</v>
      </c>
      <c r="E74" s="29">
        <f>D74*C74</f>
        <v>2000</v>
      </c>
      <c r="F74" s="17"/>
      <c r="G74" s="17"/>
      <c r="H74" s="17"/>
      <c r="I74" s="17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1:20" s="60" customFormat="1" ht="16" customHeight="1" thickBot="1">
      <c r="A75" s="2"/>
      <c r="B75" s="133"/>
      <c r="C75" s="28"/>
      <c r="D75" s="29"/>
      <c r="E75" s="134">
        <f>SUM(E74)</f>
        <v>2000</v>
      </c>
      <c r="F75" s="17"/>
      <c r="G75" s="17"/>
      <c r="H75" s="17"/>
      <c r="I75" s="17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1:20" s="60" customFormat="1" ht="16" customHeight="1" thickTop="1">
      <c r="A76" s="2" t="s">
        <v>127</v>
      </c>
      <c r="B76" s="2"/>
      <c r="C76" s="84"/>
      <c r="D76" s="41"/>
      <c r="E76" s="41"/>
      <c r="F76" s="17"/>
      <c r="G76" s="17"/>
      <c r="H76" s="17"/>
      <c r="I76" s="17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20" s="60" customFormat="1" ht="16" customHeight="1">
      <c r="A77" s="2" t="s">
        <v>106</v>
      </c>
      <c r="B77" s="133" t="s">
        <v>128</v>
      </c>
      <c r="C77" s="28">
        <v>180</v>
      </c>
      <c r="D77" s="29">
        <v>20</v>
      </c>
      <c r="E77" s="29">
        <f>D77*C77</f>
        <v>3600</v>
      </c>
      <c r="F77" s="17"/>
      <c r="G77" s="17"/>
      <c r="H77" s="17"/>
      <c r="I77" s="17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1:20" s="60" customFormat="1" ht="16" customHeight="1" thickBot="1">
      <c r="A78" s="2"/>
      <c r="E78" s="134">
        <f>SUM(E77)</f>
        <v>3600</v>
      </c>
      <c r="F78" s="17"/>
      <c r="G78" s="17"/>
      <c r="H78" s="17"/>
      <c r="I78" s="17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1:20" s="60" customFormat="1" ht="16" customHeight="1" thickTop="1">
      <c r="A79" s="2" t="s">
        <v>107</v>
      </c>
      <c r="B79" s="2"/>
      <c r="C79" s="84"/>
      <c r="D79" s="41"/>
      <c r="E79" s="41"/>
      <c r="F79" s="17"/>
      <c r="G79" s="17"/>
      <c r="H79" s="17"/>
      <c r="I79" s="17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1:20" s="60" customFormat="1" ht="16" customHeight="1">
      <c r="A80" s="2" t="s">
        <v>106</v>
      </c>
      <c r="B80" s="133"/>
      <c r="C80" s="28">
        <v>1</v>
      </c>
      <c r="D80" s="29">
        <v>500</v>
      </c>
      <c r="E80" s="29">
        <f>D80*C80</f>
        <v>500</v>
      </c>
      <c r="F80" s="17"/>
      <c r="G80" s="17"/>
      <c r="H80" s="17"/>
      <c r="I80" s="17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1:20" s="60" customFormat="1" ht="16" customHeight="1" thickBot="1">
      <c r="A81" s="2"/>
      <c r="E81" s="134">
        <f>SUM(E80:E80)</f>
        <v>500</v>
      </c>
      <c r="F81" s="17"/>
      <c r="G81" s="17"/>
      <c r="H81" s="17"/>
      <c r="I81" s="17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1:20" s="60" customFormat="1" ht="16" customHeight="1" thickTop="1">
      <c r="A82" s="60" t="s">
        <v>108</v>
      </c>
      <c r="B82" s="22"/>
      <c r="C82" s="28"/>
      <c r="D82" s="29"/>
      <c r="E82" s="29"/>
      <c r="F82" s="17"/>
      <c r="G82" s="17"/>
      <c r="H82" s="17"/>
      <c r="I82" s="17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1:20" s="60" customFormat="1" ht="16" customHeight="1">
      <c r="A83" s="2"/>
      <c r="B83" s="133" t="s">
        <v>138</v>
      </c>
      <c r="C83" s="28">
        <v>50</v>
      </c>
      <c r="D83" s="29">
        <v>75</v>
      </c>
      <c r="E83" s="29">
        <f>C83*D83</f>
        <v>3750</v>
      </c>
      <c r="F83" s="17"/>
      <c r="G83" s="17"/>
      <c r="H83" s="17"/>
      <c r="I83" s="17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1:20" s="60" customFormat="1" ht="16" customHeight="1">
      <c r="A84" s="2"/>
      <c r="B84" s="133" t="s">
        <v>139</v>
      </c>
      <c r="C84" s="28">
        <v>1</v>
      </c>
      <c r="D84" s="29">
        <v>100</v>
      </c>
      <c r="E84" s="29">
        <f t="shared" ref="E84:E85" si="4">C84*D84</f>
        <v>100</v>
      </c>
      <c r="F84" s="17"/>
      <c r="G84" s="17"/>
      <c r="H84" s="17"/>
      <c r="I84" s="17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1:20" s="60" customFormat="1" ht="16" customHeight="1">
      <c r="A85" s="2"/>
      <c r="B85" s="133" t="s">
        <v>131</v>
      </c>
      <c r="C85" s="28">
        <v>1</v>
      </c>
      <c r="D85" s="29">
        <v>500</v>
      </c>
      <c r="E85" s="29">
        <f t="shared" si="4"/>
        <v>500</v>
      </c>
      <c r="F85" s="17"/>
      <c r="G85" s="17"/>
      <c r="H85" s="17"/>
      <c r="I85" s="17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1:20" s="60" customFormat="1" ht="16" customHeight="1" thickBot="1">
      <c r="A86" s="2"/>
      <c r="B86" s="133"/>
      <c r="C86" s="28"/>
      <c r="D86" s="29"/>
      <c r="E86" s="134">
        <f>SUM(E83:E85)</f>
        <v>4350</v>
      </c>
      <c r="F86" s="17"/>
      <c r="G86" s="17"/>
      <c r="H86" s="17"/>
      <c r="I86" s="17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1:20" s="60" customFormat="1" ht="16" customHeight="1" thickTop="1">
      <c r="A87" s="2"/>
      <c r="B87" s="133"/>
      <c r="C87" s="28"/>
      <c r="D87" s="29"/>
      <c r="E87" s="29"/>
      <c r="F87" s="17"/>
      <c r="G87" s="17"/>
      <c r="H87" s="17"/>
      <c r="I87" s="17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1:20" s="21" customFormat="1" ht="16" customHeight="1" thickBot="1">
      <c r="A88" s="89"/>
      <c r="B88" s="89"/>
      <c r="C88" s="87"/>
      <c r="D88" s="88"/>
      <c r="E88" s="92">
        <f>SUM(E75+E78+E81+E86)</f>
        <v>10450</v>
      </c>
      <c r="F88" s="17"/>
      <c r="G88" s="17"/>
      <c r="H88" s="17"/>
      <c r="I88" s="17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1:20" s="60" customFormat="1" ht="16" customHeight="1">
      <c r="A89" s="2" t="s">
        <v>109</v>
      </c>
      <c r="B89" s="2"/>
      <c r="C89" s="84"/>
      <c r="D89" s="41"/>
      <c r="E89" s="41"/>
      <c r="F89" s="17"/>
      <c r="G89" s="17"/>
      <c r="H89" s="17"/>
      <c r="I89" s="17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</row>
    <row r="90" spans="1:20" s="60" customFormat="1" ht="16" customHeight="1">
      <c r="A90" s="2" t="s">
        <v>110</v>
      </c>
      <c r="F90" s="17"/>
      <c r="G90" s="17"/>
      <c r="H90" s="17"/>
      <c r="I90" s="17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</row>
    <row r="91" spans="1:20" s="60" customFormat="1" ht="16" customHeight="1">
      <c r="A91" s="2"/>
      <c r="B91" s="133" t="s">
        <v>111</v>
      </c>
      <c r="C91" s="28">
        <v>3</v>
      </c>
      <c r="D91" s="29">
        <v>6500</v>
      </c>
      <c r="E91" s="29">
        <f>D91*C91</f>
        <v>19500</v>
      </c>
      <c r="F91" s="17"/>
      <c r="G91" s="17"/>
      <c r="H91" s="17"/>
      <c r="I91" s="17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</row>
    <row r="92" spans="1:20" s="60" customFormat="1" ht="16" customHeight="1">
      <c r="A92" s="2"/>
      <c r="B92" s="133" t="s">
        <v>112</v>
      </c>
      <c r="C92" s="28">
        <v>1</v>
      </c>
      <c r="D92" s="29">
        <v>8000</v>
      </c>
      <c r="E92" s="29">
        <f>D92*C92</f>
        <v>8000</v>
      </c>
      <c r="F92" s="17"/>
      <c r="G92" s="17"/>
      <c r="H92" s="17"/>
      <c r="I92" s="17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</row>
    <row r="93" spans="1:20" s="60" customFormat="1" ht="16" customHeight="1">
      <c r="A93" s="2" t="s">
        <v>37</v>
      </c>
      <c r="B93" s="133"/>
      <c r="C93" s="28"/>
      <c r="D93" s="29"/>
      <c r="E93" s="29"/>
      <c r="F93" s="17"/>
      <c r="G93" s="17"/>
      <c r="H93" s="17"/>
      <c r="I93" s="17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</row>
    <row r="94" spans="1:20" s="60" customFormat="1" ht="16" customHeight="1">
      <c r="A94" s="2"/>
      <c r="B94" s="133" t="s">
        <v>106</v>
      </c>
      <c r="C94" s="28">
        <v>2</v>
      </c>
      <c r="D94" s="29">
        <v>2000</v>
      </c>
      <c r="E94" s="29">
        <f>C94*D94</f>
        <v>4000</v>
      </c>
      <c r="F94" s="17"/>
      <c r="G94" s="17"/>
      <c r="H94" s="17"/>
      <c r="I94" s="17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</row>
    <row r="95" spans="1:20" s="60" customFormat="1" ht="16" customHeight="1">
      <c r="A95" s="2"/>
      <c r="B95" s="133"/>
      <c r="C95" s="28"/>
      <c r="D95" s="29"/>
      <c r="E95" s="29"/>
      <c r="F95" s="17"/>
      <c r="G95" s="17"/>
      <c r="H95" s="17"/>
      <c r="I95" s="17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</row>
    <row r="96" spans="1:20" s="60" customFormat="1" ht="16" customHeight="1">
      <c r="A96" s="2" t="s">
        <v>39</v>
      </c>
      <c r="B96" s="133"/>
      <c r="C96" s="28"/>
      <c r="D96" s="29"/>
      <c r="E96" s="29"/>
      <c r="F96" s="17"/>
      <c r="G96" s="17"/>
      <c r="H96" s="17"/>
      <c r="I96" s="17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</row>
    <row r="97" spans="1:20" s="60" customFormat="1" ht="16" customHeight="1">
      <c r="A97" s="2"/>
      <c r="B97" s="133" t="s">
        <v>106</v>
      </c>
      <c r="C97" s="28">
        <v>1</v>
      </c>
      <c r="D97" s="29">
        <v>4000</v>
      </c>
      <c r="E97" s="29">
        <f t="shared" ref="E97" si="5">C97*D97</f>
        <v>4000</v>
      </c>
      <c r="F97" s="17"/>
      <c r="G97" s="17"/>
      <c r="H97" s="17"/>
      <c r="I97" s="17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</row>
    <row r="98" spans="1:20" s="60" customFormat="1" ht="16" customHeight="1">
      <c r="A98" s="2"/>
      <c r="B98" s="133"/>
      <c r="C98" s="28"/>
      <c r="D98" s="29"/>
      <c r="E98" s="29"/>
      <c r="F98" s="17"/>
      <c r="G98" s="17"/>
      <c r="H98" s="17"/>
      <c r="I98" s="17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</row>
    <row r="99" spans="1:20" s="21" customFormat="1" ht="16" customHeight="1" thickBot="1">
      <c r="A99" s="89"/>
      <c r="B99" s="89"/>
      <c r="C99" s="87"/>
      <c r="D99" s="88"/>
      <c r="E99" s="92">
        <f>SUM(E91:E97)</f>
        <v>35500</v>
      </c>
      <c r="F99" s="17"/>
      <c r="G99" s="17"/>
      <c r="H99" s="17"/>
      <c r="I99" s="17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</row>
    <row r="100" spans="1:20" s="21" customFormat="1" ht="16" customHeight="1" thickBot="1">
      <c r="A100" s="89"/>
      <c r="B100" s="89"/>
      <c r="C100" s="87"/>
      <c r="D100" s="88"/>
      <c r="E100" s="91"/>
      <c r="F100" s="17"/>
      <c r="G100" s="17"/>
      <c r="H100" s="17"/>
      <c r="I100" s="17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</row>
    <row r="101" spans="1:20" s="96" customFormat="1" ht="16" customHeight="1" thickBot="1">
      <c r="A101" s="93" t="s">
        <v>68</v>
      </c>
      <c r="B101" s="93"/>
      <c r="C101" s="94"/>
      <c r="D101" s="95"/>
      <c r="E101" s="95">
        <f>E44+E9+E53+E71+E88+E99</f>
        <v>456500</v>
      </c>
    </row>
  </sheetData>
  <phoneticPr fontId="0"/>
  <conditionalFormatting sqref="C56:D57">
    <cfRule type="containsText" dxfId="7" priority="1" operator="containsText" text="Select">
      <formula>NOT(ISERROR(SEARCH("Select",C56)))</formula>
    </cfRule>
  </conditionalFormatting>
  <conditionalFormatting sqref="C59:D62">
    <cfRule type="containsText" dxfId="6" priority="5" operator="containsText" text="Select">
      <formula>NOT(ISERROR(SEARCH("Select",C59)))</formula>
    </cfRule>
  </conditionalFormatting>
  <conditionalFormatting sqref="D56:D57">
    <cfRule type="expression" dxfId="5" priority="2">
      <formula>$C$7="€"</formula>
    </cfRule>
    <cfRule type="expression" dxfId="4" priority="3">
      <formula>$C$7="£"</formula>
    </cfRule>
    <cfRule type="expression" dxfId="3" priority="4">
      <formula>$C$7="$"</formula>
    </cfRule>
  </conditionalFormatting>
  <conditionalFormatting sqref="D59:D62">
    <cfRule type="expression" dxfId="2" priority="6">
      <formula>$C$7="€"</formula>
    </cfRule>
    <cfRule type="expression" dxfId="1" priority="7">
      <formula>$C$7="£"</formula>
    </cfRule>
    <cfRule type="expression" dxfId="0" priority="8">
      <formula>$C$7="$"</formula>
    </cfRule>
  </conditionalFormatting>
  <printOptions gridLines="1"/>
  <pageMargins left="1.18" right="0.59" top="0.39000000000000007" bottom="0.39000000000000007" header="0.2" footer="0.2"/>
  <pageSetup paperSize="9" scale="80" fitToHeight="4" orientation="portrait" horizontalDpi="300" verticalDpi="300"/>
  <headerFooter>
    <oddFooter>&amp;L&amp;F &amp;A&amp;CPage &amp;P of &amp;N&amp;RPrinted &amp;D &amp;T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25"/>
  <sheetViews>
    <sheetView showRuler="0" zoomScale="130" zoomScaleNormal="130" zoomScaleSheetLayoutView="100" zoomScalePageLayoutView="125" workbookViewId="0">
      <pane ySplit="5" topLeftCell="A6" activePane="bottomLeft" state="frozenSplit"/>
      <selection sqref="A1:XFD1048576"/>
      <selection pane="bottomLeft" activeCell="E23" activeCellId="3" sqref="E14 E17 E20 E23"/>
    </sheetView>
  </sheetViews>
  <sheetFormatPr baseColWidth="10" defaultColWidth="10.83203125" defaultRowHeight="16" customHeight="1"/>
  <cols>
    <col min="1" max="1" width="21" style="113" customWidth="1"/>
    <col min="2" max="2" width="29.33203125" style="106" bestFit="1" customWidth="1"/>
    <col min="3" max="3" width="6.83203125" style="119" customWidth="1"/>
    <col min="4" max="4" width="9.33203125" style="120" customWidth="1"/>
    <col min="5" max="5" width="16.33203125" style="112" customWidth="1"/>
    <col min="6" max="16384" width="10.83203125" style="106"/>
  </cols>
  <sheetData>
    <row r="1" spans="1:31" s="9" customFormat="1" ht="16" customHeight="1">
      <c r="A1" s="101" t="s">
        <v>192</v>
      </c>
      <c r="B1" s="60"/>
      <c r="C1" s="10"/>
      <c r="D1" s="60"/>
      <c r="E1" s="102"/>
      <c r="F1" s="60"/>
      <c r="G1" s="60"/>
      <c r="H1" s="60"/>
      <c r="I1" s="60"/>
      <c r="J1" s="7"/>
      <c r="K1" s="7"/>
      <c r="L1" s="7"/>
      <c r="M1" s="7"/>
      <c r="N1" s="7"/>
      <c r="O1" s="7"/>
      <c r="P1" s="7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s="9" customFormat="1" ht="16" customHeight="1">
      <c r="A2" s="60"/>
      <c r="B2" s="60"/>
      <c r="C2" s="10"/>
      <c r="D2" s="60"/>
      <c r="E2" s="102"/>
      <c r="F2" s="7"/>
      <c r="G2" s="7"/>
      <c r="H2" s="7"/>
      <c r="I2" s="7"/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31" s="9" customFormat="1" ht="16" customHeight="1">
      <c r="A3" s="103"/>
      <c r="B3" s="60"/>
      <c r="C3" s="10"/>
      <c r="D3" s="60"/>
      <c r="E3" s="102"/>
      <c r="F3" s="7"/>
      <c r="G3" s="7"/>
      <c r="H3" s="7"/>
      <c r="I3" s="7"/>
      <c r="J3" s="7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31" s="9" customFormat="1" ht="16" customHeight="1">
      <c r="A4" s="103"/>
      <c r="B4" s="60"/>
      <c r="C4" s="10"/>
      <c r="D4" s="60"/>
      <c r="E4" s="102"/>
      <c r="F4" s="7"/>
      <c r="G4" s="7"/>
      <c r="H4" s="7"/>
      <c r="I4" s="7"/>
      <c r="J4" s="7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31" s="42" customFormat="1" ht="16" customHeight="1">
      <c r="A5" s="35" t="s">
        <v>56</v>
      </c>
      <c r="B5" s="35" t="s">
        <v>57</v>
      </c>
      <c r="C5" s="35" t="s">
        <v>58</v>
      </c>
      <c r="D5" s="104" t="s">
        <v>59</v>
      </c>
      <c r="E5" s="105" t="s">
        <v>60</v>
      </c>
      <c r="F5" s="22"/>
      <c r="G5" s="22"/>
      <c r="H5" s="22"/>
    </row>
    <row r="6" spans="1:31" ht="16" customHeight="1">
      <c r="A6" s="42" t="s">
        <v>140</v>
      </c>
      <c r="C6" s="107"/>
      <c r="D6" s="108"/>
      <c r="E6" s="109"/>
      <c r="F6" s="8"/>
      <c r="G6" s="8"/>
      <c r="H6" s="8"/>
    </row>
    <row r="7" spans="1:31" ht="16" customHeight="1">
      <c r="A7" s="42" t="s">
        <v>141</v>
      </c>
      <c r="B7" s="106" t="s">
        <v>142</v>
      </c>
      <c r="C7" s="110">
        <v>1</v>
      </c>
      <c r="D7" s="111">
        <v>6000</v>
      </c>
      <c r="E7" s="112">
        <f>SUM(C7*D7)</f>
        <v>6000</v>
      </c>
      <c r="F7" s="8"/>
      <c r="G7" s="8"/>
      <c r="H7" s="8"/>
    </row>
    <row r="8" spans="1:31" ht="16" customHeight="1">
      <c r="A8" s="42" t="s">
        <v>143</v>
      </c>
      <c r="B8" s="106" t="s">
        <v>144</v>
      </c>
      <c r="C8" s="110">
        <v>1</v>
      </c>
      <c r="D8" s="111">
        <v>22800</v>
      </c>
      <c r="E8" s="112">
        <f>SUM(C8*D8)</f>
        <v>22800</v>
      </c>
      <c r="F8" s="8"/>
      <c r="G8" s="8"/>
      <c r="H8" s="8"/>
    </row>
    <row r="9" spans="1:31" ht="16" customHeight="1">
      <c r="A9" s="42" t="s">
        <v>145</v>
      </c>
      <c r="B9" s="106" t="s">
        <v>146</v>
      </c>
      <c r="C9" s="110">
        <v>1</v>
      </c>
      <c r="D9" s="111">
        <v>28350</v>
      </c>
      <c r="E9" s="112">
        <f t="shared" ref="E9" si="0">SUM(C9*D9)</f>
        <v>28350</v>
      </c>
      <c r="F9" s="8"/>
      <c r="G9" s="8"/>
      <c r="H9" s="8"/>
    </row>
    <row r="10" spans="1:31" ht="16" customHeight="1" thickBot="1">
      <c r="A10" s="114"/>
      <c r="B10" s="115"/>
      <c r="C10" s="116"/>
      <c r="D10" s="117"/>
      <c r="E10" s="118">
        <f>SUM(E7:E9)</f>
        <v>57150</v>
      </c>
    </row>
    <row r="11" spans="1:31" ht="16" customHeight="1">
      <c r="A11" s="42" t="s">
        <v>147</v>
      </c>
    </row>
    <row r="12" spans="1:31" ht="16" customHeight="1">
      <c r="A12" s="42"/>
      <c r="B12" s="106" t="s">
        <v>148</v>
      </c>
      <c r="C12" s="121">
        <v>2214</v>
      </c>
      <c r="D12" s="122">
        <v>2</v>
      </c>
      <c r="E12" s="123">
        <f>SUM(C12*D12)</f>
        <v>4428</v>
      </c>
      <c r="F12" s="8"/>
      <c r="G12" s="8"/>
      <c r="H12" s="8"/>
    </row>
    <row r="13" spans="1:31" ht="16" customHeight="1">
      <c r="A13" s="42"/>
      <c r="C13" s="110"/>
      <c r="D13" s="111"/>
      <c r="F13" s="8"/>
      <c r="G13" s="8"/>
      <c r="H13" s="8"/>
    </row>
    <row r="14" spans="1:31" ht="16" customHeight="1" thickBot="1">
      <c r="A14" s="124"/>
      <c r="B14" s="115"/>
      <c r="C14" s="125"/>
      <c r="D14" s="126"/>
      <c r="E14" s="127">
        <f>SUM(E12:E13)</f>
        <v>4428</v>
      </c>
      <c r="F14" s="8"/>
      <c r="G14" s="8"/>
      <c r="H14" s="8"/>
    </row>
    <row r="15" spans="1:31" ht="16" customHeight="1">
      <c r="A15" s="42" t="s">
        <v>193</v>
      </c>
    </row>
    <row r="16" spans="1:31" ht="16" customHeight="1">
      <c r="A16" s="42"/>
      <c r="B16" s="106" t="s">
        <v>149</v>
      </c>
      <c r="C16" s="121">
        <v>500</v>
      </c>
      <c r="D16" s="122">
        <v>5</v>
      </c>
      <c r="E16" s="123">
        <f>SUM(C16*D16)</f>
        <v>2500</v>
      </c>
      <c r="F16" s="8"/>
      <c r="G16" s="8"/>
      <c r="H16" s="8"/>
    </row>
    <row r="17" spans="1:8" ht="16" customHeight="1" thickBot="1">
      <c r="A17" s="124"/>
      <c r="B17" s="115"/>
      <c r="C17" s="125"/>
      <c r="D17" s="126"/>
      <c r="E17" s="127">
        <f>SUM(E16:E16)</f>
        <v>2500</v>
      </c>
      <c r="F17" s="8"/>
      <c r="G17" s="8"/>
      <c r="H17" s="8"/>
    </row>
    <row r="18" spans="1:8" ht="16" customHeight="1">
      <c r="A18" s="42" t="s">
        <v>150</v>
      </c>
    </row>
    <row r="19" spans="1:8" ht="16" customHeight="1">
      <c r="A19" s="42"/>
      <c r="B19" s="106" t="s">
        <v>151</v>
      </c>
      <c r="C19" s="121">
        <v>2214</v>
      </c>
      <c r="D19" s="122">
        <v>2</v>
      </c>
      <c r="E19" s="123">
        <f>SUM(C19*D19)</f>
        <v>4428</v>
      </c>
      <c r="F19" s="8"/>
      <c r="G19" s="8"/>
      <c r="H19" s="8"/>
    </row>
    <row r="20" spans="1:8" ht="16" customHeight="1" thickBot="1">
      <c r="A20" s="124"/>
      <c r="B20" s="115"/>
      <c r="C20" s="125"/>
      <c r="D20" s="126"/>
      <c r="E20" s="127">
        <f>SUM(E19:E19)</f>
        <v>4428</v>
      </c>
      <c r="F20" s="8"/>
      <c r="G20" s="8"/>
      <c r="H20" s="8"/>
    </row>
    <row r="21" spans="1:8" ht="16" customHeight="1">
      <c r="A21" s="42" t="s">
        <v>152</v>
      </c>
    </row>
    <row r="22" spans="1:8" ht="16" customHeight="1">
      <c r="A22" s="42"/>
      <c r="B22" s="106" t="s">
        <v>153</v>
      </c>
      <c r="C22" s="121">
        <v>2214</v>
      </c>
      <c r="D22" s="122">
        <v>0.5</v>
      </c>
      <c r="E22" s="123">
        <f>SUM(C22*D22)</f>
        <v>1107</v>
      </c>
      <c r="F22" s="8"/>
      <c r="G22" s="8"/>
      <c r="H22" s="8"/>
    </row>
    <row r="23" spans="1:8" ht="16" customHeight="1" thickBot="1">
      <c r="A23" s="124"/>
      <c r="B23" s="115"/>
      <c r="C23" s="125"/>
      <c r="D23" s="126"/>
      <c r="E23" s="127">
        <f>SUM(E22:E22)</f>
        <v>1107</v>
      </c>
      <c r="F23" s="8"/>
      <c r="G23" s="8"/>
      <c r="H23" s="8"/>
    </row>
    <row r="24" spans="1:8" ht="16" customHeight="1" thickBot="1">
      <c r="C24" s="107"/>
      <c r="D24" s="108"/>
      <c r="F24" s="8"/>
      <c r="G24" s="8"/>
      <c r="H24" s="8"/>
    </row>
    <row r="25" spans="1:8" s="96" customFormat="1" ht="16" customHeight="1" thickBot="1">
      <c r="A25" s="128" t="s">
        <v>68</v>
      </c>
      <c r="B25" s="93"/>
      <c r="C25" s="129"/>
      <c r="D25" s="130"/>
      <c r="E25" s="131">
        <f>SUM(E17+E14+E10+E20+E23)</f>
        <v>69613</v>
      </c>
    </row>
  </sheetData>
  <phoneticPr fontId="6" type="noConversion"/>
  <printOptions gridLines="1"/>
  <pageMargins left="1.18" right="0.59" top="0.39000000000000007" bottom="0.39000000000000007" header="0.2" footer="0.2"/>
  <pageSetup paperSize="9" scale="65" fitToHeight="0" orientation="portrait" horizontalDpi="300" verticalDpi="300"/>
  <headerFooter>
    <oddFooter>&amp;L&amp;F &amp;A&amp;CPage &amp;P of &amp;N&amp;RPrinted &amp;D &amp;T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133"/>
  <sheetViews>
    <sheetView showRuler="0" zoomScale="130" zoomScaleNormal="130" zoomScalePageLayoutView="125" workbookViewId="0">
      <pane ySplit="5" topLeftCell="A6" activePane="bottomLeft" state="frozen"/>
      <selection activeCell="M47" sqref="M47"/>
      <selection pane="bottomLeft" activeCell="H20" sqref="H20"/>
    </sheetView>
  </sheetViews>
  <sheetFormatPr baseColWidth="10" defaultColWidth="16.6640625" defaultRowHeight="16" customHeight="1"/>
  <cols>
    <col min="1" max="1" width="26" style="40" customWidth="1"/>
    <col min="2" max="2" width="51.6640625" style="9" customWidth="1"/>
    <col min="3" max="3" width="6.83203125" style="13" customWidth="1"/>
    <col min="4" max="4" width="9.33203125" style="13" customWidth="1"/>
    <col min="5" max="5" width="16.33203125" style="41" customWidth="1"/>
    <col min="6" max="6" width="4.33203125" style="34" customWidth="1"/>
    <col min="7" max="7" width="16.5" style="34" customWidth="1"/>
    <col min="8" max="8" width="17.83203125" style="34" customWidth="1"/>
    <col min="9" max="9" width="4" style="13" customWidth="1"/>
    <col min="10" max="10" width="6.5" style="6" customWidth="1"/>
    <col min="11" max="11" width="7.5" style="13" customWidth="1"/>
    <col min="12" max="12" width="16.33203125" style="13" customWidth="1"/>
    <col min="13" max="13" width="1.33203125" style="13" customWidth="1"/>
    <col min="14" max="14" width="21.83203125" style="13" customWidth="1"/>
    <col min="15" max="15" width="21.5" style="13" customWidth="1"/>
    <col min="16" max="17" width="16.6640625" style="8" customWidth="1"/>
    <col min="18" max="18" width="1.6640625" style="8" customWidth="1"/>
    <col min="19" max="34" width="16.6640625" style="8" customWidth="1"/>
    <col min="35" max="16384" width="16.6640625" style="9"/>
  </cols>
  <sheetData>
    <row r="1" spans="1:34" ht="16" customHeight="1">
      <c r="A1" s="1" t="s">
        <v>225</v>
      </c>
      <c r="B1" s="2"/>
      <c r="C1" s="3"/>
      <c r="D1" s="3"/>
      <c r="E1" s="4"/>
      <c r="F1" s="3"/>
      <c r="G1" s="5"/>
      <c r="H1" s="5"/>
      <c r="I1" s="5"/>
      <c r="J1" s="5"/>
      <c r="K1" s="5"/>
      <c r="L1" s="5"/>
      <c r="M1" s="6"/>
      <c r="N1" s="6"/>
      <c r="O1" s="6"/>
      <c r="P1" s="7"/>
      <c r="Q1" s="7"/>
      <c r="R1" s="7"/>
      <c r="S1" s="7"/>
    </row>
    <row r="2" spans="1:34" ht="16" customHeight="1">
      <c r="A2" s="10"/>
      <c r="B2" s="10"/>
      <c r="C2" s="11"/>
      <c r="D2" s="11"/>
      <c r="E2" s="12"/>
      <c r="F2" s="11"/>
      <c r="G2" s="6"/>
      <c r="H2" s="6"/>
      <c r="I2" s="6"/>
      <c r="K2" s="6"/>
      <c r="L2" s="6"/>
      <c r="M2" s="6"/>
      <c r="AC2" s="9"/>
      <c r="AD2" s="9"/>
      <c r="AE2" s="9"/>
      <c r="AF2" s="9"/>
      <c r="AG2" s="9"/>
      <c r="AH2" s="9"/>
    </row>
    <row r="3" spans="1:34" ht="16" customHeight="1">
      <c r="A3" s="10"/>
      <c r="B3" s="10"/>
      <c r="C3" s="11"/>
      <c r="D3" s="11"/>
      <c r="E3" s="12"/>
      <c r="F3" s="11"/>
      <c r="G3" s="6"/>
      <c r="H3" s="6"/>
      <c r="I3" s="6"/>
      <c r="K3" s="6"/>
      <c r="L3" s="6"/>
      <c r="M3" s="6"/>
      <c r="AC3" s="9"/>
      <c r="AD3" s="9"/>
      <c r="AE3" s="9"/>
      <c r="AF3" s="9"/>
      <c r="AG3" s="9"/>
      <c r="AH3" s="9"/>
    </row>
    <row r="4" spans="1:34" ht="16" customHeight="1">
      <c r="A4" s="10"/>
      <c r="B4" s="10"/>
      <c r="C4" s="11"/>
      <c r="D4" s="11"/>
      <c r="E4" s="12"/>
      <c r="F4" s="11"/>
      <c r="G4" s="6"/>
      <c r="H4" s="6"/>
      <c r="I4" s="6"/>
      <c r="K4" s="6"/>
      <c r="L4" s="6"/>
      <c r="M4" s="6"/>
      <c r="AC4" s="9"/>
      <c r="AD4" s="9"/>
      <c r="AE4" s="9"/>
      <c r="AF4" s="9"/>
      <c r="AG4" s="9"/>
      <c r="AH4" s="9"/>
    </row>
    <row r="5" spans="1:34" s="21" customFormat="1" ht="16" customHeight="1">
      <c r="A5" s="14" t="s">
        <v>56</v>
      </c>
      <c r="B5" s="14" t="s">
        <v>57</v>
      </c>
      <c r="C5" s="15" t="s">
        <v>154</v>
      </c>
      <c r="D5" s="15" t="s">
        <v>59</v>
      </c>
      <c r="E5" s="16" t="s">
        <v>60</v>
      </c>
      <c r="F5" s="17"/>
      <c r="G5" s="18"/>
      <c r="H5" s="19"/>
      <c r="I5" s="17"/>
      <c r="J5" s="17"/>
      <c r="K5" s="17"/>
      <c r="L5" s="17"/>
      <c r="M5" s="17"/>
      <c r="N5" s="17"/>
      <c r="O5" s="17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34" s="10" customFormat="1" ht="16" customHeight="1">
      <c r="A6" s="22" t="s">
        <v>155</v>
      </c>
      <c r="B6" s="23"/>
      <c r="C6" s="24"/>
      <c r="D6" s="3"/>
      <c r="E6" s="4"/>
      <c r="F6" s="6"/>
      <c r="G6" s="25"/>
      <c r="H6" s="26"/>
      <c r="I6" s="6"/>
      <c r="J6" s="6"/>
      <c r="K6" s="6"/>
      <c r="L6" s="6"/>
      <c r="M6" s="13"/>
      <c r="N6" s="13"/>
      <c r="O6" s="3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</row>
    <row r="7" spans="1:34" s="10" customFormat="1" ht="16" customHeight="1">
      <c r="A7" s="2" t="s">
        <v>156</v>
      </c>
      <c r="B7" s="9"/>
      <c r="C7" s="28"/>
      <c r="D7" s="29"/>
      <c r="E7" s="29"/>
      <c r="F7" s="6"/>
      <c r="G7" s="13"/>
      <c r="H7" s="6"/>
      <c r="I7" s="6"/>
      <c r="J7" s="6"/>
      <c r="K7" s="6"/>
      <c r="L7" s="6"/>
      <c r="M7" s="13"/>
      <c r="N7" s="13"/>
      <c r="O7" s="3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spans="1:34" s="10" customFormat="1" ht="16" customHeight="1">
      <c r="A8" s="2" t="s">
        <v>157</v>
      </c>
      <c r="B8" s="9" t="s">
        <v>158</v>
      </c>
      <c r="C8" s="28">
        <v>144</v>
      </c>
      <c r="D8" s="29">
        <v>267.75</v>
      </c>
      <c r="E8" s="29">
        <f>C8*D8</f>
        <v>38556</v>
      </c>
      <c r="F8" s="6"/>
      <c r="G8" s="13"/>
      <c r="H8" s="6"/>
      <c r="I8" s="6"/>
      <c r="J8" s="6"/>
      <c r="K8" s="6"/>
      <c r="L8" s="6"/>
      <c r="M8" s="13"/>
      <c r="N8" s="13"/>
      <c r="O8" s="3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34" s="10" customFormat="1" ht="16" customHeight="1">
      <c r="A9" s="2"/>
      <c r="B9" s="30" t="s">
        <v>159</v>
      </c>
      <c r="C9" s="28">
        <v>96</v>
      </c>
      <c r="D9" s="29">
        <v>205.28</v>
      </c>
      <c r="E9" s="29">
        <f t="shared" ref="E9:E12" si="0">SUM(C9*D9)</f>
        <v>19706.88</v>
      </c>
      <c r="F9" s="6"/>
      <c r="G9" s="13"/>
      <c r="H9" s="6"/>
      <c r="I9" s="6"/>
      <c r="J9" s="6"/>
      <c r="K9" s="6"/>
      <c r="L9" s="6"/>
      <c r="M9" s="13"/>
      <c r="N9" s="13"/>
      <c r="O9" s="3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1:34" s="10" customFormat="1" ht="16" customHeight="1">
      <c r="A10" s="2"/>
      <c r="B10" s="30" t="s">
        <v>160</v>
      </c>
      <c r="C10" s="28">
        <v>96</v>
      </c>
      <c r="D10" s="29">
        <v>165.11</v>
      </c>
      <c r="E10" s="29">
        <f t="shared" ref="E10" si="1">SUM(C10*D10)</f>
        <v>15850.560000000001</v>
      </c>
      <c r="F10" s="6"/>
      <c r="G10" s="13"/>
      <c r="H10" s="6"/>
      <c r="I10" s="6"/>
      <c r="J10" s="6"/>
      <c r="K10" s="6"/>
      <c r="L10" s="6"/>
      <c r="M10" s="13"/>
      <c r="N10" s="13"/>
      <c r="O10" s="3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34" s="10" customFormat="1" ht="16" customHeight="1">
      <c r="A11" s="2"/>
      <c r="B11" s="30" t="s">
        <v>161</v>
      </c>
      <c r="C11" s="28">
        <v>96</v>
      </c>
      <c r="D11" s="29">
        <v>165.11</v>
      </c>
      <c r="E11" s="29">
        <f t="shared" si="0"/>
        <v>15850.560000000001</v>
      </c>
      <c r="F11" s="6"/>
      <c r="G11" s="13"/>
      <c r="H11" s="6"/>
      <c r="I11" s="6"/>
      <c r="J11" s="6"/>
      <c r="K11" s="6"/>
      <c r="L11" s="6"/>
      <c r="M11" s="13"/>
      <c r="N11" s="13"/>
      <c r="O11" s="3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34" s="10" customFormat="1" ht="16" customHeight="1">
      <c r="A12" s="2"/>
      <c r="B12" s="9" t="s">
        <v>162</v>
      </c>
      <c r="C12" s="28">
        <v>96</v>
      </c>
      <c r="D12" s="29">
        <v>116.03</v>
      </c>
      <c r="E12" s="29">
        <f t="shared" si="0"/>
        <v>11138.880000000001</v>
      </c>
      <c r="F12" s="6"/>
      <c r="G12" s="6"/>
      <c r="H12" s="6"/>
      <c r="I12" s="6"/>
      <c r="J12" s="6"/>
      <c r="K12" s="6"/>
      <c r="L12" s="6"/>
      <c r="M12" s="13"/>
      <c r="N12" s="13"/>
      <c r="O12" s="3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34" s="10" customFormat="1" ht="16" customHeight="1">
      <c r="A13" s="2" t="s">
        <v>50</v>
      </c>
      <c r="B13" s="9" t="s">
        <v>158</v>
      </c>
      <c r="C13" s="28">
        <v>144</v>
      </c>
      <c r="D13" s="29">
        <v>267.75</v>
      </c>
      <c r="E13" s="29">
        <f>C13*D13</f>
        <v>38556</v>
      </c>
      <c r="F13" s="6"/>
      <c r="M13" s="13"/>
      <c r="N13" s="13"/>
      <c r="O13" s="3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34" s="10" customFormat="1" ht="16" customHeight="1">
      <c r="A14" s="2"/>
      <c r="B14" s="30" t="s">
        <v>159</v>
      </c>
      <c r="C14" s="28">
        <v>96</v>
      </c>
      <c r="D14" s="29">
        <v>205.28</v>
      </c>
      <c r="E14" s="29">
        <f t="shared" ref="E14:E17" si="2">SUM(C14*D14)</f>
        <v>19706.88</v>
      </c>
      <c r="F14" s="6"/>
      <c r="M14" s="13"/>
      <c r="N14" s="13"/>
      <c r="O14" s="3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34" s="10" customFormat="1" ht="16" customHeight="1">
      <c r="A15" s="2"/>
      <c r="B15" s="30" t="s">
        <v>160</v>
      </c>
      <c r="C15" s="28">
        <v>96</v>
      </c>
      <c r="D15" s="29">
        <v>165.11</v>
      </c>
      <c r="E15" s="29">
        <f t="shared" si="2"/>
        <v>15850.560000000001</v>
      </c>
      <c r="F15" s="6"/>
      <c r="M15" s="13"/>
      <c r="N15" s="13"/>
      <c r="O15" s="3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34" s="10" customFormat="1" ht="16" customHeight="1">
      <c r="A16" s="2"/>
      <c r="B16" s="30" t="s">
        <v>161</v>
      </c>
      <c r="C16" s="28">
        <v>96</v>
      </c>
      <c r="D16" s="29">
        <v>165.11</v>
      </c>
      <c r="E16" s="29">
        <f t="shared" si="2"/>
        <v>15850.560000000001</v>
      </c>
      <c r="F16" s="6"/>
      <c r="M16" s="13"/>
      <c r="N16" s="13"/>
      <c r="O16" s="3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s="10" customFormat="1" ht="16" customHeight="1">
      <c r="A17" s="2"/>
      <c r="B17" s="9" t="s">
        <v>162</v>
      </c>
      <c r="C17" s="28">
        <v>96</v>
      </c>
      <c r="D17" s="29">
        <v>116.03</v>
      </c>
      <c r="E17" s="29">
        <f t="shared" si="2"/>
        <v>11138.880000000001</v>
      </c>
      <c r="F17" s="6"/>
      <c r="M17" s="13"/>
      <c r="N17" s="13"/>
      <c r="O17" s="3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s="10" customFormat="1" ht="16" customHeight="1">
      <c r="A18" s="2" t="s">
        <v>51</v>
      </c>
      <c r="B18" s="9" t="s">
        <v>158</v>
      </c>
      <c r="C18" s="28">
        <v>144</v>
      </c>
      <c r="D18" s="29">
        <v>267.75</v>
      </c>
      <c r="E18" s="29">
        <f>C18*D18</f>
        <v>38556</v>
      </c>
      <c r="F18" s="6"/>
      <c r="M18" s="13"/>
      <c r="N18" s="13"/>
      <c r="O18" s="3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s="10" customFormat="1" ht="16" customHeight="1">
      <c r="A19" s="2"/>
      <c r="B19" s="30" t="s">
        <v>159</v>
      </c>
      <c r="C19" s="28">
        <v>96</v>
      </c>
      <c r="D19" s="29">
        <v>205.28</v>
      </c>
      <c r="E19" s="29">
        <f t="shared" ref="E19:E22" si="3">SUM(C19*D19)</f>
        <v>19706.88</v>
      </c>
      <c r="F19" s="6"/>
      <c r="M19" s="13"/>
      <c r="N19" s="13"/>
      <c r="O19" s="3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s="10" customFormat="1" ht="16" customHeight="1">
      <c r="A20" s="2"/>
      <c r="B20" s="30" t="s">
        <v>160</v>
      </c>
      <c r="C20" s="28">
        <v>96</v>
      </c>
      <c r="D20" s="29">
        <v>165.11</v>
      </c>
      <c r="E20" s="29">
        <f t="shared" si="3"/>
        <v>15850.560000000001</v>
      </c>
      <c r="F20" s="6"/>
      <c r="M20" s="13"/>
      <c r="N20" s="13"/>
      <c r="O20" s="3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s="10" customFormat="1" ht="16" customHeight="1">
      <c r="A21" s="2"/>
      <c r="B21" s="30" t="s">
        <v>161</v>
      </c>
      <c r="C21" s="28">
        <v>96</v>
      </c>
      <c r="D21" s="29">
        <v>165.11</v>
      </c>
      <c r="E21" s="29">
        <f t="shared" si="3"/>
        <v>15850.560000000001</v>
      </c>
      <c r="F21" s="6"/>
      <c r="M21" s="13"/>
      <c r="N21" s="13"/>
      <c r="O21" s="3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1:27" s="10" customFormat="1" ht="16" customHeight="1">
      <c r="A22" s="2"/>
      <c r="B22" s="9" t="s">
        <v>162</v>
      </c>
      <c r="C22" s="28">
        <v>96</v>
      </c>
      <c r="D22" s="29">
        <v>116.03</v>
      </c>
      <c r="E22" s="29">
        <f t="shared" si="3"/>
        <v>11138.880000000001</v>
      </c>
      <c r="F22" s="6"/>
      <c r="M22" s="13"/>
      <c r="N22" s="13"/>
      <c r="O22" s="3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1:27" s="10" customFormat="1" ht="16" customHeight="1">
      <c r="A23" s="2"/>
      <c r="B23" s="9"/>
      <c r="C23" s="28"/>
      <c r="D23" s="29"/>
      <c r="E23" s="29"/>
      <c r="F23" s="6"/>
      <c r="M23" s="13"/>
      <c r="N23" s="13"/>
      <c r="O23" s="3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s="10" customFormat="1" ht="16" customHeight="1" thickBot="1">
      <c r="A24" s="2"/>
      <c r="B24" s="9"/>
      <c r="C24" s="28"/>
      <c r="D24" s="29"/>
      <c r="E24" s="31">
        <f>SUM(E7:E22)</f>
        <v>303308.64</v>
      </c>
      <c r="F24" s="6"/>
      <c r="M24" s="13"/>
      <c r="N24" s="13"/>
      <c r="O24" s="3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s="10" customFormat="1" ht="16" customHeight="1" thickTop="1">
      <c r="A25" s="2" t="s">
        <v>163</v>
      </c>
      <c r="B25" s="9"/>
      <c r="C25" s="28"/>
      <c r="D25" s="29"/>
      <c r="E25" s="29"/>
      <c r="F25" s="6"/>
      <c r="G25" s="13"/>
      <c r="H25" s="6"/>
      <c r="I25" s="6"/>
      <c r="J25" s="6"/>
      <c r="K25" s="6"/>
      <c r="L25" s="6"/>
      <c r="M25" s="13"/>
      <c r="N25" s="13"/>
      <c r="O25" s="3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s="10" customFormat="1" ht="16" customHeight="1">
      <c r="A26" s="2" t="s">
        <v>157</v>
      </c>
      <c r="B26" s="9" t="s">
        <v>164</v>
      </c>
      <c r="C26" s="28">
        <v>30</v>
      </c>
      <c r="D26" s="29">
        <v>205.28</v>
      </c>
      <c r="E26" s="29">
        <f t="shared" ref="E26:E38" si="4">SUM(C26*D26)</f>
        <v>6158.4</v>
      </c>
      <c r="F26" s="6"/>
      <c r="G26" s="13"/>
      <c r="H26" s="6"/>
      <c r="I26" s="6"/>
      <c r="J26" s="6"/>
      <c r="K26" s="6"/>
      <c r="L26" s="6"/>
      <c r="M26" s="13"/>
      <c r="N26" s="13"/>
      <c r="O26" s="3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 s="10" customFormat="1" ht="16" customHeight="1">
      <c r="A27" s="2"/>
      <c r="B27" s="30" t="s">
        <v>165</v>
      </c>
      <c r="C27" s="28">
        <v>30</v>
      </c>
      <c r="D27" s="29">
        <v>165.11</v>
      </c>
      <c r="E27" s="29">
        <f t="shared" si="4"/>
        <v>4953.3</v>
      </c>
      <c r="F27" s="6"/>
      <c r="G27" s="13"/>
      <c r="H27" s="6"/>
      <c r="I27" s="6"/>
      <c r="J27" s="6"/>
      <c r="K27" s="6"/>
      <c r="L27" s="6"/>
      <c r="M27" s="13"/>
      <c r="N27" s="13"/>
      <c r="O27" s="3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1:27" s="10" customFormat="1" ht="16" customHeight="1">
      <c r="A28" s="2"/>
      <c r="B28" s="30" t="s">
        <v>166</v>
      </c>
      <c r="C28" s="28">
        <v>30</v>
      </c>
      <c r="D28" s="29">
        <v>205.28</v>
      </c>
      <c r="E28" s="29">
        <f t="shared" si="4"/>
        <v>6158.4</v>
      </c>
      <c r="F28" s="6"/>
      <c r="G28" s="13"/>
      <c r="H28" s="6"/>
      <c r="I28" s="6"/>
      <c r="J28" s="6"/>
      <c r="K28" s="6"/>
      <c r="L28" s="6"/>
      <c r="M28" s="13"/>
      <c r="N28" s="13"/>
      <c r="O28" s="3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s="10" customFormat="1" ht="16" customHeight="1">
      <c r="A29" s="2"/>
      <c r="B29" s="30" t="s">
        <v>167</v>
      </c>
      <c r="C29" s="28">
        <v>30</v>
      </c>
      <c r="D29" s="29">
        <v>205.28</v>
      </c>
      <c r="E29" s="29">
        <f t="shared" si="4"/>
        <v>6158.4</v>
      </c>
      <c r="F29" s="6"/>
      <c r="G29" s="13"/>
      <c r="H29" s="6"/>
      <c r="I29" s="6"/>
      <c r="J29" s="6"/>
      <c r="K29" s="6"/>
      <c r="L29" s="6"/>
      <c r="M29" s="13"/>
      <c r="N29" s="13"/>
      <c r="O29" s="3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spans="1:27" s="10" customFormat="1" ht="16" customHeight="1">
      <c r="A30" s="2"/>
      <c r="B30" s="9" t="s">
        <v>168</v>
      </c>
      <c r="C30" s="28">
        <v>30</v>
      </c>
      <c r="D30" s="29">
        <v>205.28</v>
      </c>
      <c r="E30" s="29">
        <f t="shared" si="4"/>
        <v>6158.4</v>
      </c>
      <c r="F30" s="6"/>
      <c r="G30" s="6"/>
      <c r="H30" s="6"/>
      <c r="I30" s="6"/>
      <c r="J30" s="6"/>
      <c r="K30" s="6"/>
      <c r="L30" s="6"/>
      <c r="M30" s="13"/>
      <c r="N30" s="13"/>
      <c r="O30" s="3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 spans="1:27" s="10" customFormat="1" ht="16" customHeight="1">
      <c r="A31" s="2" t="s">
        <v>50</v>
      </c>
      <c r="B31" s="9" t="s">
        <v>158</v>
      </c>
      <c r="C31" s="28">
        <v>60</v>
      </c>
      <c r="D31" s="29">
        <v>267.75</v>
      </c>
      <c r="E31" s="29">
        <f t="shared" si="4"/>
        <v>16065</v>
      </c>
      <c r="F31" s="6"/>
      <c r="M31" s="13"/>
      <c r="N31" s="13"/>
      <c r="O31" s="3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spans="1:27" s="10" customFormat="1" ht="16" customHeight="1">
      <c r="A32" s="2"/>
      <c r="B32" s="9" t="s">
        <v>159</v>
      </c>
      <c r="C32" s="28">
        <v>60</v>
      </c>
      <c r="D32" s="29">
        <v>205.28</v>
      </c>
      <c r="E32" s="29">
        <f t="shared" si="4"/>
        <v>12316.8</v>
      </c>
      <c r="F32" s="6"/>
      <c r="M32" s="13"/>
      <c r="N32" s="13"/>
      <c r="O32" s="3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spans="1:34" s="10" customFormat="1" ht="16" customHeight="1">
      <c r="A33" s="2"/>
      <c r="B33" s="9" t="s">
        <v>160</v>
      </c>
      <c r="C33" s="28">
        <v>60</v>
      </c>
      <c r="D33" s="29">
        <v>165.11</v>
      </c>
      <c r="E33" s="29">
        <f t="shared" si="4"/>
        <v>9906.6</v>
      </c>
      <c r="F33" s="6"/>
      <c r="M33" s="13"/>
      <c r="N33" s="13"/>
      <c r="O33" s="3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</row>
    <row r="34" spans="1:34" s="10" customFormat="1" ht="16" customHeight="1">
      <c r="A34" s="2"/>
      <c r="B34" s="9" t="s">
        <v>161</v>
      </c>
      <c r="C34" s="28">
        <v>60</v>
      </c>
      <c r="D34" s="29">
        <v>165.11</v>
      </c>
      <c r="E34" s="29">
        <f t="shared" si="4"/>
        <v>9906.6</v>
      </c>
      <c r="F34" s="6"/>
      <c r="M34" s="13"/>
      <c r="N34" s="13"/>
      <c r="O34" s="3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1:34" s="10" customFormat="1" ht="16" customHeight="1">
      <c r="A35" s="2" t="s">
        <v>51</v>
      </c>
      <c r="B35" s="9" t="s">
        <v>158</v>
      </c>
      <c r="C35" s="28">
        <v>60</v>
      </c>
      <c r="D35" s="29">
        <v>267.75</v>
      </c>
      <c r="E35" s="29">
        <f t="shared" si="4"/>
        <v>16065</v>
      </c>
      <c r="F35" s="6"/>
      <c r="M35" s="13"/>
      <c r="N35" s="13"/>
      <c r="O35" s="3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spans="1:34" s="10" customFormat="1" ht="16" customHeight="1">
      <c r="A36" s="2"/>
      <c r="B36" s="9" t="s">
        <v>159</v>
      </c>
      <c r="C36" s="28">
        <v>60</v>
      </c>
      <c r="D36" s="29">
        <v>205.28</v>
      </c>
      <c r="E36" s="29">
        <f t="shared" si="4"/>
        <v>12316.8</v>
      </c>
      <c r="F36" s="6"/>
      <c r="M36" s="13"/>
      <c r="N36" s="13"/>
      <c r="O36" s="3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</row>
    <row r="37" spans="1:34" s="10" customFormat="1" ht="16" customHeight="1">
      <c r="A37" s="2"/>
      <c r="B37" s="9" t="s">
        <v>160</v>
      </c>
      <c r="C37" s="28">
        <v>60</v>
      </c>
      <c r="D37" s="29">
        <v>165.11</v>
      </c>
      <c r="E37" s="29">
        <f t="shared" si="4"/>
        <v>9906.6</v>
      </c>
      <c r="F37" s="6"/>
      <c r="M37" s="13"/>
      <c r="N37" s="13"/>
      <c r="O37" s="3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</row>
    <row r="38" spans="1:34" s="10" customFormat="1" ht="16" customHeight="1">
      <c r="A38" s="2"/>
      <c r="B38" s="9" t="s">
        <v>161</v>
      </c>
      <c r="C38" s="28">
        <v>60</v>
      </c>
      <c r="D38" s="29">
        <v>165.11</v>
      </c>
      <c r="E38" s="29">
        <f t="shared" si="4"/>
        <v>9906.6</v>
      </c>
      <c r="F38" s="6"/>
      <c r="M38" s="13"/>
      <c r="N38" s="13"/>
      <c r="O38" s="3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spans="1:34" ht="16" customHeight="1" thickBot="1">
      <c r="A39" s="21"/>
      <c r="B39" s="21"/>
      <c r="C39" s="33"/>
      <c r="D39" s="32"/>
      <c r="E39" s="31">
        <f>SUM(E26:E38)</f>
        <v>125976.90000000002</v>
      </c>
      <c r="F39" s="6"/>
      <c r="AB39" s="9"/>
      <c r="AC39" s="9"/>
      <c r="AD39" s="9"/>
      <c r="AE39" s="9"/>
      <c r="AF39" s="9"/>
      <c r="AG39" s="9"/>
      <c r="AH39" s="9"/>
    </row>
    <row r="40" spans="1:34" ht="16" customHeight="1" thickTop="1" thickBot="1">
      <c r="A40" s="35" t="s">
        <v>68</v>
      </c>
      <c r="B40" s="36"/>
      <c r="C40" s="37"/>
      <c r="D40" s="38"/>
      <c r="E40" s="39">
        <f>E39+E24</f>
        <v>429285.54000000004</v>
      </c>
      <c r="F40" s="6"/>
      <c r="G40" s="6"/>
      <c r="H40" s="6"/>
      <c r="I40" s="6"/>
      <c r="K40" s="6"/>
      <c r="L40" s="6"/>
      <c r="AB40" s="9"/>
      <c r="AC40" s="9"/>
      <c r="AD40" s="9"/>
      <c r="AE40" s="9"/>
      <c r="AF40" s="9"/>
      <c r="AG40" s="9"/>
      <c r="AH40" s="9"/>
    </row>
    <row r="41" spans="1:34" ht="16" customHeight="1">
      <c r="F41" s="6"/>
      <c r="G41" s="6"/>
      <c r="H41" s="6"/>
      <c r="I41" s="6"/>
      <c r="K41" s="6"/>
      <c r="L41" s="6"/>
      <c r="AB41" s="9"/>
      <c r="AC41" s="9"/>
      <c r="AD41" s="9"/>
      <c r="AE41" s="9"/>
      <c r="AF41" s="9"/>
      <c r="AG41" s="9"/>
      <c r="AH41" s="9"/>
    </row>
    <row r="42" spans="1:34" s="2" customFormat="1" ht="16" customHeight="1">
      <c r="F42" s="6"/>
      <c r="G42" s="6"/>
      <c r="H42" s="6"/>
      <c r="I42" s="6"/>
      <c r="J42" s="6"/>
      <c r="K42" s="6"/>
      <c r="L42" s="6"/>
      <c r="M42" s="6"/>
      <c r="N42" s="6"/>
      <c r="O42" s="11"/>
      <c r="P42" s="10"/>
      <c r="Q42" s="10"/>
      <c r="R42" s="23"/>
      <c r="S42" s="23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</row>
    <row r="43" spans="1:34" s="2" customFormat="1" ht="16" customHeight="1">
      <c r="F43" s="6"/>
      <c r="G43" s="6"/>
      <c r="H43" s="6"/>
      <c r="I43" s="6"/>
      <c r="J43" s="6"/>
      <c r="K43" s="6"/>
      <c r="L43" s="6"/>
      <c r="M43" s="6"/>
      <c r="N43" s="6"/>
      <c r="O43" s="11"/>
      <c r="P43" s="10"/>
      <c r="Q43" s="10"/>
      <c r="R43" s="23"/>
      <c r="S43" s="23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</row>
    <row r="44" spans="1:34" s="2" customFormat="1" ht="16" customHeight="1">
      <c r="F44" s="6"/>
      <c r="G44" s="6"/>
      <c r="H44" s="6"/>
      <c r="I44" s="6"/>
      <c r="J44" s="6"/>
      <c r="K44" s="6"/>
      <c r="L44" s="6"/>
      <c r="M44" s="6"/>
      <c r="N44" s="6"/>
      <c r="O44" s="11"/>
      <c r="P44" s="10"/>
      <c r="Q44" s="10"/>
      <c r="R44" s="23"/>
      <c r="S44" s="23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</row>
    <row r="45" spans="1:34" s="2" customFormat="1" ht="16" customHeight="1">
      <c r="F45" s="6"/>
      <c r="G45" s="6"/>
      <c r="H45" s="6"/>
      <c r="I45" s="6"/>
      <c r="J45" s="6"/>
      <c r="K45" s="6"/>
      <c r="L45" s="6"/>
      <c r="M45" s="6"/>
      <c r="N45" s="6"/>
      <c r="O45" s="11"/>
      <c r="P45" s="10"/>
      <c r="Q45" s="10"/>
      <c r="R45" s="23"/>
      <c r="S45" s="23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</row>
    <row r="46" spans="1:34" s="2" customFormat="1" ht="16" customHeight="1">
      <c r="F46" s="6"/>
      <c r="G46" s="6"/>
      <c r="H46" s="6"/>
      <c r="I46" s="6"/>
      <c r="J46" s="6"/>
      <c r="K46" s="6"/>
      <c r="L46" s="6"/>
      <c r="M46" s="6"/>
      <c r="N46" s="6"/>
      <c r="O46" s="11"/>
      <c r="P46" s="10"/>
      <c r="Q46" s="10"/>
      <c r="R46" s="23"/>
      <c r="S46" s="23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</row>
    <row r="47" spans="1:34" s="2" customFormat="1" ht="16" customHeight="1">
      <c r="F47" s="6"/>
      <c r="G47" s="6"/>
      <c r="H47" s="6"/>
      <c r="I47" s="6"/>
      <c r="J47" s="6"/>
      <c r="K47" s="6"/>
      <c r="L47" s="6"/>
      <c r="M47" s="6"/>
      <c r="N47" s="6"/>
      <c r="O47" s="11"/>
      <c r="P47" s="10"/>
      <c r="Q47" s="10"/>
      <c r="R47" s="23"/>
      <c r="S47" s="23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</row>
    <row r="48" spans="1:34" s="2" customFormat="1" ht="16" customHeight="1">
      <c r="F48" s="6"/>
      <c r="G48" s="6"/>
      <c r="H48" s="6"/>
      <c r="I48" s="6"/>
      <c r="J48" s="6"/>
      <c r="K48" s="6"/>
      <c r="L48" s="6"/>
      <c r="M48" s="11"/>
      <c r="N48" s="11"/>
      <c r="O48" s="11"/>
      <c r="P48" s="10"/>
      <c r="Q48" s="10"/>
      <c r="R48" s="23"/>
      <c r="S48" s="23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</row>
    <row r="49" spans="1:34" ht="16" customHeight="1">
      <c r="A49" s="42"/>
      <c r="B49" s="7"/>
      <c r="C49" s="6"/>
      <c r="D49" s="6"/>
      <c r="E49" s="43"/>
      <c r="F49" s="6"/>
      <c r="G49" s="6"/>
      <c r="H49" s="6"/>
      <c r="I49" s="6"/>
      <c r="K49" s="6"/>
      <c r="L49" s="6"/>
      <c r="M49" s="11"/>
      <c r="N49" s="11"/>
      <c r="O49" s="11"/>
      <c r="P49" s="10"/>
      <c r="Q49" s="10"/>
      <c r="R49" s="23"/>
      <c r="S49" s="23"/>
    </row>
    <row r="50" spans="1:34" ht="16" customHeight="1">
      <c r="A50" s="42"/>
      <c r="B50" s="7"/>
      <c r="C50" s="6"/>
      <c r="D50" s="6"/>
      <c r="E50" s="43"/>
      <c r="F50" s="6"/>
      <c r="G50" s="6"/>
      <c r="H50" s="6"/>
      <c r="I50" s="6"/>
      <c r="K50" s="6"/>
      <c r="L50" s="6"/>
      <c r="M50" s="11"/>
      <c r="N50" s="11"/>
      <c r="O50" s="11"/>
      <c r="P50" s="10"/>
      <c r="Q50" s="10"/>
      <c r="R50" s="23"/>
      <c r="S50" s="23"/>
    </row>
    <row r="51" spans="1:34" ht="16" customHeight="1">
      <c r="A51" s="42"/>
      <c r="B51" s="7"/>
      <c r="C51" s="6"/>
      <c r="D51" s="6"/>
      <c r="E51" s="43"/>
      <c r="F51" s="6"/>
      <c r="G51" s="6"/>
      <c r="H51" s="6"/>
      <c r="I51" s="6"/>
      <c r="K51" s="6"/>
      <c r="L51" s="6"/>
      <c r="M51" s="11"/>
      <c r="N51" s="11"/>
      <c r="O51" s="11"/>
      <c r="P51" s="10"/>
      <c r="Q51" s="10"/>
      <c r="R51" s="23"/>
      <c r="S51" s="23"/>
    </row>
    <row r="52" spans="1:34" ht="16" customHeight="1">
      <c r="A52" s="42"/>
      <c r="B52" s="7"/>
      <c r="C52" s="6"/>
      <c r="D52" s="6"/>
      <c r="E52" s="43"/>
      <c r="F52" s="6"/>
      <c r="G52" s="6"/>
      <c r="H52" s="6"/>
      <c r="I52" s="6"/>
      <c r="K52" s="6"/>
      <c r="L52" s="6"/>
      <c r="M52" s="11"/>
      <c r="N52" s="11"/>
      <c r="O52" s="11"/>
      <c r="P52" s="10"/>
      <c r="Q52" s="10"/>
    </row>
    <row r="53" spans="1:34" ht="16" customHeight="1">
      <c r="A53" s="42"/>
      <c r="B53" s="7"/>
      <c r="C53" s="6"/>
      <c r="D53" s="6"/>
      <c r="E53" s="43"/>
      <c r="F53" s="6"/>
      <c r="G53" s="6"/>
      <c r="H53" s="6"/>
      <c r="I53" s="6"/>
      <c r="K53" s="6"/>
      <c r="L53" s="6"/>
      <c r="M53" s="11"/>
      <c r="N53" s="11"/>
      <c r="O53" s="11"/>
      <c r="P53" s="10"/>
      <c r="Q53" s="10"/>
    </row>
    <row r="54" spans="1:34" ht="16" customHeight="1">
      <c r="A54" s="42"/>
      <c r="B54" s="7"/>
      <c r="C54" s="6"/>
      <c r="D54" s="6"/>
      <c r="E54" s="43"/>
      <c r="F54" s="6"/>
      <c r="G54" s="6"/>
      <c r="H54" s="6"/>
      <c r="I54" s="6"/>
      <c r="K54" s="6"/>
      <c r="L54" s="6"/>
      <c r="M54" s="11"/>
      <c r="N54" s="11"/>
      <c r="O54" s="11"/>
      <c r="P54" s="10"/>
      <c r="Q54" s="10"/>
    </row>
    <row r="55" spans="1:34" ht="16" customHeight="1">
      <c r="A55" s="42"/>
      <c r="B55" s="7"/>
      <c r="C55" s="6"/>
      <c r="D55" s="6"/>
      <c r="E55" s="43"/>
      <c r="F55" s="6"/>
      <c r="G55" s="6"/>
      <c r="H55" s="6"/>
      <c r="I55" s="6"/>
      <c r="K55" s="6"/>
      <c r="L55" s="6"/>
      <c r="M55" s="11"/>
      <c r="N55" s="11"/>
      <c r="O55" s="11"/>
      <c r="P55" s="10"/>
      <c r="Q55" s="10"/>
    </row>
    <row r="56" spans="1:34" ht="16" customHeight="1">
      <c r="A56" s="42"/>
      <c r="B56" s="7"/>
      <c r="C56" s="6"/>
      <c r="D56" s="6"/>
      <c r="E56" s="43"/>
      <c r="F56" s="6"/>
      <c r="G56" s="6"/>
      <c r="H56" s="6"/>
      <c r="I56" s="6"/>
      <c r="K56" s="6"/>
      <c r="L56" s="6"/>
      <c r="M56" s="11"/>
      <c r="N56" s="11"/>
      <c r="O56" s="11"/>
      <c r="P56" s="10"/>
      <c r="Q56" s="10"/>
    </row>
    <row r="57" spans="1:34" ht="16" customHeight="1">
      <c r="A57" s="42"/>
      <c r="B57" s="7"/>
      <c r="C57" s="6"/>
      <c r="D57" s="6"/>
      <c r="E57" s="43"/>
      <c r="F57" s="6"/>
      <c r="G57" s="6"/>
      <c r="H57" s="6"/>
      <c r="I57" s="6"/>
      <c r="K57" s="6"/>
      <c r="L57" s="6"/>
      <c r="M57" s="11"/>
      <c r="N57" s="11"/>
      <c r="O57" s="11"/>
      <c r="P57" s="10"/>
      <c r="Q57" s="10"/>
    </row>
    <row r="58" spans="1:34" ht="16" customHeight="1">
      <c r="A58" s="42"/>
      <c r="B58" s="7"/>
      <c r="C58" s="6"/>
      <c r="D58" s="6"/>
      <c r="E58" s="43"/>
      <c r="F58" s="6"/>
      <c r="G58" s="6"/>
      <c r="H58" s="6"/>
      <c r="I58" s="6"/>
      <c r="K58" s="6"/>
      <c r="L58" s="6"/>
      <c r="M58" s="11"/>
      <c r="N58" s="11"/>
      <c r="O58" s="11"/>
      <c r="P58" s="10"/>
      <c r="Q58" s="10"/>
    </row>
    <row r="59" spans="1:34" ht="16" customHeight="1">
      <c r="A59" s="42"/>
      <c r="B59" s="7"/>
      <c r="C59" s="6"/>
      <c r="D59" s="6"/>
      <c r="E59" s="43"/>
      <c r="F59" s="6"/>
      <c r="G59" s="6"/>
      <c r="H59" s="6"/>
      <c r="I59" s="6"/>
      <c r="K59" s="6"/>
      <c r="L59" s="6"/>
      <c r="M59" s="11"/>
      <c r="N59" s="11"/>
      <c r="O59" s="11"/>
      <c r="P59" s="10"/>
      <c r="Q59" s="10"/>
    </row>
    <row r="60" spans="1:34" ht="16" customHeight="1">
      <c r="A60" s="42"/>
      <c r="B60" s="7"/>
      <c r="C60" s="6"/>
      <c r="D60" s="6"/>
      <c r="E60" s="43"/>
      <c r="F60" s="6"/>
      <c r="G60" s="6"/>
      <c r="H60" s="6"/>
      <c r="I60" s="6"/>
      <c r="K60" s="6"/>
      <c r="L60" s="6"/>
      <c r="M60" s="11"/>
      <c r="N60" s="11"/>
      <c r="O60" s="11"/>
      <c r="P60" s="10"/>
      <c r="Q60" s="10"/>
    </row>
    <row r="61" spans="1:34" ht="16" customHeight="1">
      <c r="A61" s="42"/>
      <c r="B61" s="7"/>
      <c r="C61" s="6"/>
      <c r="D61" s="6"/>
      <c r="E61" s="43"/>
      <c r="F61" s="6"/>
      <c r="G61" s="6"/>
      <c r="H61" s="6"/>
      <c r="I61" s="6"/>
      <c r="K61" s="6"/>
      <c r="L61" s="6"/>
      <c r="M61" s="11"/>
      <c r="N61" s="11"/>
      <c r="O61" s="11"/>
      <c r="P61" s="10"/>
      <c r="Q61" s="10"/>
    </row>
    <row r="62" spans="1:34" ht="16" customHeight="1">
      <c r="A62" s="42"/>
      <c r="B62" s="7"/>
      <c r="C62" s="6"/>
      <c r="D62" s="6"/>
      <c r="E62" s="43"/>
      <c r="F62" s="6"/>
      <c r="G62" s="6"/>
      <c r="H62" s="6"/>
      <c r="I62" s="6"/>
      <c r="K62" s="6"/>
      <c r="L62" s="6"/>
      <c r="M62" s="11"/>
      <c r="N62" s="11"/>
      <c r="O62" s="11"/>
      <c r="P62" s="10"/>
      <c r="Q62" s="10"/>
    </row>
    <row r="63" spans="1:34" ht="16" customHeight="1">
      <c r="A63" s="42"/>
      <c r="B63" s="7"/>
      <c r="C63" s="6"/>
      <c r="D63" s="6"/>
      <c r="E63" s="43"/>
      <c r="F63" s="6"/>
      <c r="G63" s="6"/>
      <c r="H63" s="6"/>
      <c r="I63" s="6"/>
      <c r="K63" s="6"/>
      <c r="L63" s="6"/>
      <c r="M63" s="11"/>
      <c r="N63" s="11"/>
      <c r="O63" s="11"/>
      <c r="P63" s="10"/>
      <c r="Q63" s="10"/>
    </row>
    <row r="64" spans="1:34" ht="16" customHeight="1">
      <c r="A64" s="42"/>
      <c r="B64" s="7"/>
      <c r="C64" s="6"/>
      <c r="D64" s="6"/>
      <c r="E64" s="43"/>
      <c r="F64" s="6"/>
      <c r="G64" s="6"/>
      <c r="H64" s="6"/>
      <c r="I64" s="6"/>
      <c r="K64" s="6"/>
      <c r="L64" s="6"/>
      <c r="M64" s="11"/>
      <c r="N64" s="11"/>
      <c r="O64" s="11"/>
      <c r="P64" s="10"/>
      <c r="Q64" s="10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</row>
    <row r="65" spans="1:34" ht="16" customHeight="1">
      <c r="A65" s="42"/>
      <c r="B65" s="7"/>
      <c r="C65" s="6"/>
      <c r="D65" s="6"/>
      <c r="E65" s="43"/>
      <c r="F65" s="6"/>
      <c r="G65" s="6"/>
      <c r="H65" s="6"/>
      <c r="I65" s="6"/>
      <c r="K65" s="6"/>
      <c r="L65" s="6"/>
      <c r="M65" s="11"/>
      <c r="N65" s="11"/>
      <c r="O65" s="11"/>
      <c r="P65" s="10"/>
      <c r="Q65" s="10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</row>
    <row r="66" spans="1:34" ht="16" customHeight="1">
      <c r="A66" s="42"/>
      <c r="B66" s="7"/>
      <c r="C66" s="6"/>
      <c r="D66" s="6"/>
      <c r="E66" s="43"/>
      <c r="F66" s="6"/>
      <c r="G66" s="6"/>
      <c r="H66" s="6"/>
      <c r="I66" s="6"/>
      <c r="K66" s="6"/>
      <c r="L66" s="6"/>
      <c r="M66" s="11"/>
      <c r="N66" s="11"/>
      <c r="O66" s="11"/>
      <c r="P66" s="10"/>
      <c r="Q66" s="10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</row>
    <row r="67" spans="1:34" ht="16" customHeight="1">
      <c r="A67" s="42"/>
      <c r="B67" s="7"/>
      <c r="C67" s="6"/>
      <c r="D67" s="6"/>
      <c r="E67" s="43"/>
      <c r="F67" s="6"/>
      <c r="G67" s="6"/>
      <c r="H67" s="6"/>
      <c r="I67" s="6"/>
      <c r="K67" s="6"/>
      <c r="L67" s="6"/>
      <c r="M67" s="11"/>
      <c r="N67" s="11"/>
      <c r="O67" s="11"/>
      <c r="P67" s="10"/>
      <c r="Q67" s="10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</row>
    <row r="68" spans="1:34" ht="16" customHeight="1">
      <c r="A68" s="42"/>
      <c r="B68" s="7"/>
      <c r="C68" s="6"/>
      <c r="D68" s="6"/>
      <c r="E68" s="43"/>
      <c r="F68" s="6"/>
      <c r="G68" s="6"/>
      <c r="H68" s="6"/>
      <c r="I68" s="6"/>
      <c r="K68" s="6"/>
      <c r="L68" s="6"/>
      <c r="M68" s="11"/>
      <c r="N68" s="11"/>
      <c r="O68" s="11"/>
      <c r="P68" s="10"/>
      <c r="Q68" s="10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</row>
    <row r="69" spans="1:34" ht="16" customHeight="1">
      <c r="A69" s="42"/>
      <c r="B69" s="7"/>
      <c r="C69" s="6"/>
      <c r="D69" s="6"/>
      <c r="E69" s="43"/>
      <c r="F69" s="6"/>
      <c r="G69" s="6"/>
      <c r="H69" s="6"/>
      <c r="I69" s="6"/>
      <c r="K69" s="6"/>
      <c r="L69" s="6"/>
      <c r="M69" s="11"/>
      <c r="N69" s="11"/>
      <c r="O69" s="11"/>
      <c r="P69" s="10"/>
      <c r="Q69" s="10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</row>
    <row r="70" spans="1:34" ht="16" customHeight="1">
      <c r="A70" s="42"/>
      <c r="B70" s="7"/>
      <c r="C70" s="6"/>
      <c r="D70" s="6"/>
      <c r="E70" s="43"/>
      <c r="F70" s="6"/>
      <c r="G70" s="6"/>
      <c r="H70" s="6"/>
      <c r="I70" s="6"/>
      <c r="K70" s="6"/>
      <c r="L70" s="6"/>
      <c r="M70" s="11"/>
      <c r="N70" s="11"/>
      <c r="O70" s="11"/>
      <c r="P70" s="10"/>
      <c r="Q70" s="10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</row>
    <row r="71" spans="1:34" ht="16" customHeight="1">
      <c r="A71" s="42"/>
      <c r="B71" s="7"/>
      <c r="C71" s="6"/>
      <c r="D71" s="6"/>
      <c r="E71" s="43"/>
      <c r="F71" s="6"/>
      <c r="G71" s="6"/>
      <c r="H71" s="6"/>
      <c r="I71" s="6"/>
      <c r="K71" s="6"/>
      <c r="L71" s="6"/>
      <c r="M71" s="11"/>
      <c r="N71" s="11"/>
      <c r="O71" s="11"/>
      <c r="P71" s="10"/>
      <c r="Q71" s="10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</row>
    <row r="72" spans="1:34" ht="16" customHeight="1">
      <c r="A72" s="42"/>
      <c r="B72" s="7"/>
      <c r="C72" s="6"/>
      <c r="D72" s="6"/>
      <c r="E72" s="43"/>
      <c r="F72" s="6"/>
      <c r="G72" s="6"/>
      <c r="H72" s="6"/>
      <c r="I72" s="6"/>
      <c r="K72" s="6"/>
      <c r="L72" s="6"/>
      <c r="M72" s="11"/>
      <c r="N72" s="11"/>
      <c r="O72" s="11"/>
      <c r="P72" s="10"/>
      <c r="Q72" s="10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</row>
    <row r="73" spans="1:34" ht="16" customHeight="1">
      <c r="A73" s="7"/>
      <c r="B73" s="7"/>
      <c r="C73" s="6"/>
      <c r="D73" s="6"/>
      <c r="E73" s="43"/>
      <c r="F73" s="6"/>
      <c r="G73" s="6"/>
      <c r="H73" s="6"/>
      <c r="I73" s="6"/>
      <c r="K73" s="6"/>
      <c r="L73" s="6"/>
      <c r="M73" s="11"/>
      <c r="N73" s="11"/>
      <c r="O73" s="11"/>
      <c r="P73" s="10"/>
      <c r="Q73" s="10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</row>
    <row r="74" spans="1:34" ht="16" customHeight="1">
      <c r="A74" s="7"/>
      <c r="B74" s="7"/>
      <c r="C74" s="6"/>
      <c r="D74" s="6"/>
      <c r="E74" s="43"/>
      <c r="F74" s="6"/>
      <c r="G74" s="6"/>
      <c r="H74" s="6"/>
      <c r="I74" s="6"/>
      <c r="K74" s="6"/>
      <c r="L74" s="6"/>
      <c r="M74" s="11"/>
      <c r="N74" s="11"/>
      <c r="O74" s="11"/>
      <c r="P74" s="10"/>
      <c r="Q74" s="10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</row>
    <row r="75" spans="1:34" ht="16" customHeight="1">
      <c r="A75" s="7"/>
      <c r="B75" s="7"/>
      <c r="C75" s="6"/>
      <c r="D75" s="6"/>
      <c r="E75" s="43"/>
      <c r="F75" s="6"/>
      <c r="G75" s="6"/>
      <c r="H75" s="6"/>
      <c r="I75" s="6"/>
      <c r="K75" s="6"/>
      <c r="L75" s="6"/>
      <c r="M75" s="11"/>
      <c r="N75" s="11"/>
      <c r="O75" s="11"/>
      <c r="P75" s="10"/>
      <c r="Q75" s="10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</row>
    <row r="76" spans="1:34" ht="16" customHeight="1">
      <c r="A76" s="7"/>
      <c r="B76" s="7"/>
      <c r="C76" s="6"/>
      <c r="D76" s="6"/>
      <c r="E76" s="43"/>
      <c r="F76" s="6"/>
      <c r="G76" s="6"/>
      <c r="H76" s="6"/>
      <c r="I76" s="6"/>
      <c r="K76" s="6"/>
      <c r="L76" s="6"/>
      <c r="M76" s="11"/>
      <c r="N76" s="11"/>
      <c r="O76" s="11"/>
      <c r="P76" s="10"/>
      <c r="Q76" s="10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</row>
    <row r="77" spans="1:34" ht="16" customHeight="1">
      <c r="A77" s="7"/>
      <c r="B77" s="7"/>
      <c r="C77" s="6"/>
      <c r="D77" s="6"/>
      <c r="E77" s="43"/>
      <c r="F77" s="6"/>
      <c r="G77" s="6"/>
      <c r="H77" s="6"/>
      <c r="I77" s="6"/>
      <c r="K77" s="6"/>
      <c r="L77" s="6"/>
      <c r="M77" s="11"/>
      <c r="N77" s="11"/>
      <c r="O77" s="11"/>
      <c r="P77" s="10"/>
      <c r="Q77" s="10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</row>
    <row r="78" spans="1:34" ht="16" customHeight="1">
      <c r="A78" s="7"/>
      <c r="B78" s="7"/>
      <c r="C78" s="6"/>
      <c r="D78" s="6"/>
      <c r="E78" s="43"/>
      <c r="F78" s="6"/>
      <c r="G78" s="6"/>
      <c r="H78" s="6"/>
      <c r="I78" s="6"/>
      <c r="K78" s="6"/>
      <c r="L78" s="6"/>
      <c r="M78" s="11"/>
      <c r="N78" s="11"/>
      <c r="O78" s="11"/>
      <c r="P78" s="10"/>
      <c r="Q78" s="10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</row>
    <row r="79" spans="1:34" ht="16" customHeight="1">
      <c r="A79" s="7"/>
      <c r="B79" s="7"/>
      <c r="C79" s="6"/>
      <c r="D79" s="6"/>
      <c r="E79" s="43"/>
      <c r="F79" s="6"/>
      <c r="G79" s="6"/>
      <c r="H79" s="6"/>
      <c r="I79" s="6"/>
      <c r="K79" s="6"/>
      <c r="L79" s="6"/>
      <c r="M79" s="11"/>
      <c r="N79" s="11"/>
      <c r="O79" s="11"/>
      <c r="P79" s="10"/>
      <c r="Q79" s="10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</row>
    <row r="80" spans="1:34" ht="16" customHeight="1">
      <c r="A80" s="7"/>
      <c r="B80" s="7"/>
      <c r="C80" s="6"/>
      <c r="D80" s="6"/>
      <c r="E80" s="43"/>
      <c r="F80" s="6"/>
      <c r="G80" s="6"/>
      <c r="H80" s="6"/>
      <c r="I80" s="6"/>
      <c r="K80" s="6"/>
      <c r="L80" s="6"/>
      <c r="M80" s="11"/>
      <c r="N80" s="11"/>
      <c r="O80" s="11"/>
      <c r="P80" s="10"/>
      <c r="Q80" s="10"/>
    </row>
    <row r="81" spans="1:34" ht="16" customHeight="1">
      <c r="A81" s="7"/>
      <c r="B81" s="7"/>
      <c r="C81" s="6"/>
      <c r="D81" s="6"/>
      <c r="E81" s="43"/>
      <c r="F81" s="6"/>
      <c r="G81" s="6"/>
      <c r="H81" s="6"/>
      <c r="I81" s="6"/>
      <c r="K81" s="6"/>
      <c r="L81" s="6"/>
      <c r="M81" s="11"/>
      <c r="N81" s="11"/>
      <c r="O81" s="11"/>
      <c r="P81" s="10"/>
      <c r="Q81" s="10"/>
    </row>
    <row r="82" spans="1:34" ht="16" customHeight="1">
      <c r="A82" s="7"/>
      <c r="B82" s="7"/>
      <c r="C82" s="6"/>
      <c r="D82" s="6"/>
      <c r="E82" s="43"/>
      <c r="F82" s="6"/>
      <c r="G82" s="6"/>
      <c r="H82" s="6"/>
      <c r="I82" s="6"/>
      <c r="K82" s="6"/>
      <c r="L82" s="6"/>
      <c r="M82" s="11"/>
      <c r="N82" s="11"/>
      <c r="O82" s="11"/>
      <c r="P82" s="10"/>
      <c r="Q82" s="10"/>
    </row>
    <row r="83" spans="1:34" ht="16" customHeight="1">
      <c r="A83" s="7"/>
      <c r="B83" s="7"/>
      <c r="C83" s="6"/>
      <c r="D83" s="6"/>
      <c r="E83" s="43"/>
      <c r="F83" s="6"/>
      <c r="G83" s="6"/>
      <c r="H83" s="6"/>
      <c r="I83" s="6"/>
      <c r="K83" s="6"/>
      <c r="L83" s="6"/>
      <c r="M83" s="11"/>
      <c r="N83" s="11"/>
      <c r="O83" s="11"/>
      <c r="P83" s="10"/>
      <c r="Q83" s="10"/>
    </row>
    <row r="84" spans="1:34" ht="16" customHeight="1">
      <c r="A84" s="7"/>
      <c r="B84" s="7"/>
      <c r="C84" s="6"/>
      <c r="D84" s="6"/>
      <c r="E84" s="43"/>
      <c r="F84" s="6"/>
      <c r="G84" s="6"/>
      <c r="H84" s="6"/>
      <c r="I84" s="6"/>
      <c r="K84" s="6"/>
      <c r="L84" s="6"/>
      <c r="M84" s="11"/>
      <c r="N84" s="11"/>
      <c r="O84" s="11"/>
      <c r="P84" s="10"/>
      <c r="Q84" s="10"/>
    </row>
    <row r="85" spans="1:34" ht="16" customHeight="1">
      <c r="A85" s="7"/>
      <c r="B85" s="7"/>
      <c r="C85" s="6"/>
      <c r="D85" s="6"/>
      <c r="E85" s="43"/>
      <c r="F85" s="6"/>
      <c r="G85" s="6"/>
      <c r="H85" s="6"/>
      <c r="I85" s="6"/>
      <c r="K85" s="6"/>
      <c r="L85" s="6"/>
      <c r="M85" s="11"/>
      <c r="N85" s="11"/>
      <c r="O85" s="11"/>
      <c r="P85" s="10"/>
      <c r="Q85" s="10"/>
    </row>
    <row r="86" spans="1:34" ht="16" customHeight="1">
      <c r="A86" s="7"/>
      <c r="B86" s="7"/>
      <c r="C86" s="6"/>
      <c r="D86" s="6"/>
      <c r="E86" s="43"/>
      <c r="F86" s="6"/>
      <c r="G86" s="6"/>
      <c r="H86" s="6"/>
      <c r="I86" s="6"/>
      <c r="K86" s="6"/>
      <c r="L86" s="6"/>
      <c r="M86" s="11"/>
      <c r="N86" s="11"/>
      <c r="O86" s="11"/>
      <c r="P86" s="10"/>
      <c r="Q86" s="10"/>
    </row>
    <row r="87" spans="1:34" ht="16" customHeight="1">
      <c r="A87" s="7"/>
      <c r="B87" s="7"/>
      <c r="C87" s="6"/>
      <c r="D87" s="6"/>
      <c r="E87" s="43"/>
      <c r="F87" s="6"/>
      <c r="G87" s="6"/>
      <c r="H87" s="6"/>
      <c r="I87" s="6"/>
      <c r="K87" s="6"/>
      <c r="L87" s="6"/>
      <c r="M87" s="11"/>
      <c r="N87" s="11"/>
      <c r="O87" s="11"/>
      <c r="P87" s="10"/>
      <c r="Q87" s="10"/>
    </row>
    <row r="88" spans="1:34" ht="16" customHeight="1">
      <c r="A88" s="7"/>
      <c r="B88" s="7"/>
      <c r="C88" s="6"/>
      <c r="D88" s="6"/>
      <c r="E88" s="43"/>
      <c r="F88" s="6"/>
      <c r="G88" s="6"/>
      <c r="H88" s="6"/>
      <c r="I88" s="6"/>
      <c r="K88" s="6"/>
      <c r="L88" s="6"/>
      <c r="M88" s="11"/>
      <c r="N88" s="11"/>
      <c r="O88" s="11"/>
      <c r="P88" s="10"/>
      <c r="Q88" s="10"/>
    </row>
    <row r="89" spans="1:34" s="45" customFormat="1" ht="16" customHeight="1">
      <c r="A89" s="7"/>
      <c r="B89" s="7"/>
      <c r="C89" s="6"/>
      <c r="D89" s="6"/>
      <c r="E89" s="43"/>
      <c r="F89" s="6"/>
      <c r="G89" s="6"/>
      <c r="H89" s="6"/>
      <c r="I89" s="6"/>
      <c r="J89" s="6"/>
      <c r="K89" s="6"/>
      <c r="L89" s="6"/>
      <c r="M89" s="11"/>
      <c r="N89" s="11"/>
      <c r="O89" s="11"/>
      <c r="P89" s="10"/>
      <c r="Q89" s="10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</row>
    <row r="90" spans="1:34" s="8" customFormat="1" ht="16" customHeight="1">
      <c r="A90" s="7"/>
      <c r="B90" s="7"/>
      <c r="C90" s="6"/>
      <c r="D90" s="6"/>
      <c r="E90" s="43"/>
      <c r="F90" s="6"/>
      <c r="G90" s="6"/>
      <c r="H90" s="6"/>
      <c r="I90" s="6"/>
      <c r="J90" s="6"/>
      <c r="K90" s="6"/>
      <c r="L90" s="6"/>
      <c r="M90" s="11"/>
      <c r="N90" s="11"/>
      <c r="O90" s="11"/>
      <c r="P90" s="10"/>
      <c r="Q90" s="10"/>
    </row>
    <row r="91" spans="1:34" ht="16" customHeight="1">
      <c r="A91" s="7"/>
      <c r="B91" s="7"/>
      <c r="C91" s="6"/>
      <c r="D91" s="6"/>
      <c r="E91" s="43"/>
      <c r="F91" s="6"/>
      <c r="G91" s="6"/>
      <c r="H91" s="6"/>
      <c r="I91" s="6"/>
      <c r="K91" s="6"/>
      <c r="L91" s="6"/>
      <c r="M91" s="11"/>
      <c r="N91" s="11"/>
      <c r="O91" s="11"/>
      <c r="P91" s="10"/>
      <c r="Q91" s="10"/>
      <c r="AF91" s="9"/>
      <c r="AG91" s="9"/>
      <c r="AH91" s="9"/>
    </row>
    <row r="92" spans="1:34" ht="16" customHeight="1">
      <c r="A92" s="7"/>
      <c r="B92" s="7"/>
      <c r="C92" s="6"/>
      <c r="D92" s="6"/>
      <c r="E92" s="43"/>
      <c r="F92" s="6"/>
      <c r="G92" s="6"/>
      <c r="H92" s="6"/>
      <c r="I92" s="6"/>
      <c r="K92" s="6"/>
      <c r="L92" s="6"/>
      <c r="M92" s="11"/>
      <c r="N92" s="11"/>
      <c r="O92" s="11"/>
      <c r="P92" s="10"/>
      <c r="Q92" s="10"/>
    </row>
    <row r="93" spans="1:34" ht="16" customHeight="1">
      <c r="A93" s="7"/>
      <c r="B93" s="7"/>
      <c r="C93" s="6"/>
      <c r="D93" s="6"/>
      <c r="E93" s="43"/>
      <c r="F93" s="6"/>
      <c r="G93" s="6"/>
      <c r="H93" s="6"/>
      <c r="I93" s="6"/>
      <c r="K93" s="6"/>
      <c r="L93" s="6"/>
      <c r="M93" s="11"/>
      <c r="N93" s="11"/>
      <c r="O93" s="11"/>
      <c r="P93" s="10"/>
      <c r="Q93" s="10"/>
    </row>
    <row r="94" spans="1:34" ht="16" customHeight="1">
      <c r="A94" s="7"/>
      <c r="B94" s="7"/>
      <c r="C94" s="6"/>
      <c r="D94" s="6"/>
      <c r="E94" s="43"/>
      <c r="F94" s="6"/>
      <c r="G94" s="6"/>
      <c r="H94" s="6"/>
      <c r="I94" s="6"/>
      <c r="K94" s="6"/>
      <c r="L94" s="6"/>
      <c r="M94" s="11"/>
      <c r="N94" s="11"/>
      <c r="O94" s="11"/>
      <c r="P94" s="10"/>
      <c r="Q94" s="10"/>
    </row>
    <row r="95" spans="1:34" ht="16" customHeight="1">
      <c r="A95" s="7"/>
      <c r="B95" s="7"/>
      <c r="C95" s="6"/>
      <c r="D95" s="6"/>
      <c r="E95" s="43"/>
      <c r="F95" s="6"/>
      <c r="G95" s="6"/>
      <c r="H95" s="6"/>
      <c r="I95" s="6"/>
      <c r="K95" s="6"/>
      <c r="L95" s="6"/>
      <c r="M95" s="11"/>
      <c r="N95" s="11"/>
      <c r="O95" s="11"/>
      <c r="P95" s="10"/>
      <c r="Q95" s="10"/>
    </row>
    <row r="96" spans="1:34" ht="16" customHeight="1">
      <c r="A96" s="7"/>
      <c r="B96" s="7"/>
      <c r="C96" s="6"/>
      <c r="D96" s="6"/>
      <c r="E96" s="43"/>
      <c r="F96" s="6"/>
      <c r="G96" s="6"/>
      <c r="H96" s="6"/>
      <c r="I96" s="6"/>
      <c r="K96" s="6"/>
      <c r="L96" s="6"/>
      <c r="M96" s="11"/>
      <c r="N96" s="11"/>
      <c r="O96" s="11"/>
      <c r="P96" s="10"/>
      <c r="Q96" s="10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</row>
    <row r="97" spans="1:34" ht="16" customHeight="1">
      <c r="A97" s="7"/>
      <c r="B97" s="7"/>
      <c r="C97" s="6"/>
      <c r="D97" s="6"/>
      <c r="E97" s="43"/>
      <c r="F97" s="6"/>
      <c r="G97" s="6"/>
      <c r="H97" s="6"/>
      <c r="I97" s="6"/>
      <c r="K97" s="6"/>
      <c r="L97" s="6"/>
      <c r="M97" s="11"/>
      <c r="N97" s="11"/>
      <c r="O97" s="11"/>
      <c r="P97" s="10"/>
      <c r="Q97" s="10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</row>
    <row r="98" spans="1:34" ht="16" customHeight="1">
      <c r="A98" s="7"/>
      <c r="B98" s="7"/>
      <c r="C98" s="6"/>
      <c r="D98" s="6"/>
      <c r="E98" s="43"/>
      <c r="F98" s="6"/>
      <c r="G98" s="6"/>
      <c r="H98" s="6"/>
      <c r="I98" s="6"/>
      <c r="K98" s="6"/>
      <c r="L98" s="6"/>
      <c r="M98" s="11"/>
      <c r="N98" s="11"/>
      <c r="O98" s="11"/>
      <c r="P98" s="10"/>
      <c r="Q98" s="10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</row>
    <row r="99" spans="1:34" ht="16" customHeight="1">
      <c r="A99" s="7"/>
      <c r="B99" s="7"/>
      <c r="C99" s="6"/>
      <c r="D99" s="6"/>
      <c r="E99" s="43"/>
      <c r="F99" s="6"/>
      <c r="G99" s="6"/>
      <c r="H99" s="6"/>
      <c r="I99" s="6"/>
      <c r="K99" s="6"/>
      <c r="L99" s="6"/>
      <c r="M99" s="11"/>
      <c r="N99" s="11"/>
      <c r="O99" s="11"/>
      <c r="P99" s="10"/>
      <c r="Q99" s="10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</row>
    <row r="100" spans="1:34" ht="16" customHeight="1">
      <c r="A100" s="7"/>
      <c r="B100" s="7"/>
      <c r="C100" s="6"/>
      <c r="D100" s="6"/>
      <c r="E100" s="43"/>
      <c r="F100" s="6"/>
      <c r="G100" s="6"/>
      <c r="H100" s="6"/>
      <c r="I100" s="6"/>
      <c r="K100" s="6"/>
      <c r="L100" s="6"/>
      <c r="M100" s="11"/>
      <c r="N100" s="11"/>
      <c r="O100" s="11"/>
      <c r="P100" s="10"/>
      <c r="Q100" s="10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4" ht="16" customHeight="1">
      <c r="A101" s="7"/>
      <c r="B101" s="7"/>
      <c r="C101" s="6"/>
      <c r="D101" s="6"/>
      <c r="E101" s="43"/>
      <c r="F101" s="6"/>
      <c r="G101" s="6"/>
      <c r="H101" s="6"/>
      <c r="I101" s="6"/>
      <c r="K101" s="6"/>
      <c r="L101" s="6"/>
      <c r="M101" s="11"/>
      <c r="N101" s="11"/>
      <c r="O101" s="11"/>
      <c r="P101" s="10"/>
      <c r="Q101" s="10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ht="16" customHeight="1">
      <c r="A102" s="7"/>
      <c r="B102" s="7"/>
      <c r="C102" s="6"/>
      <c r="D102" s="6"/>
      <c r="E102" s="43"/>
      <c r="F102" s="6"/>
      <c r="G102" s="6"/>
      <c r="H102" s="6"/>
      <c r="I102" s="6"/>
      <c r="K102" s="6"/>
      <c r="L102" s="6"/>
      <c r="M102" s="11"/>
      <c r="N102" s="11"/>
      <c r="O102" s="11"/>
      <c r="P102" s="10"/>
      <c r="Q102" s="10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ht="16" customHeight="1">
      <c r="A103" s="7"/>
      <c r="B103" s="7"/>
      <c r="C103" s="6"/>
      <c r="D103" s="6"/>
      <c r="E103" s="43"/>
      <c r="F103" s="6"/>
      <c r="G103" s="6"/>
      <c r="H103" s="6"/>
      <c r="I103" s="6"/>
      <c r="K103" s="6"/>
      <c r="L103" s="6"/>
      <c r="M103" s="11"/>
      <c r="N103" s="11"/>
      <c r="O103" s="11"/>
      <c r="P103" s="10"/>
      <c r="Q103" s="10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ht="16" customHeight="1">
      <c r="A104" s="7"/>
      <c r="B104" s="7"/>
      <c r="C104" s="6"/>
      <c r="D104" s="6"/>
      <c r="E104" s="43"/>
      <c r="F104" s="6"/>
      <c r="G104" s="6"/>
      <c r="H104" s="6"/>
      <c r="I104" s="6"/>
      <c r="K104" s="6"/>
      <c r="L104" s="6"/>
      <c r="M104" s="11"/>
      <c r="N104" s="11"/>
      <c r="O104" s="11"/>
      <c r="P104" s="10"/>
      <c r="Q104" s="10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4" ht="16" customHeight="1">
      <c r="A105" s="7"/>
      <c r="B105" s="7"/>
      <c r="C105" s="6"/>
      <c r="D105" s="6"/>
      <c r="E105" s="43"/>
      <c r="F105" s="6"/>
      <c r="G105" s="6"/>
      <c r="H105" s="6"/>
      <c r="I105" s="6"/>
      <c r="K105" s="6"/>
      <c r="L105" s="6"/>
      <c r="M105" s="11"/>
      <c r="N105" s="11"/>
      <c r="O105" s="11"/>
      <c r="P105" s="10"/>
      <c r="Q105" s="10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ht="16" customHeight="1">
      <c r="A106" s="7"/>
      <c r="B106" s="7"/>
      <c r="C106" s="6"/>
      <c r="D106" s="6"/>
      <c r="E106" s="43"/>
      <c r="F106" s="6"/>
      <c r="G106" s="6"/>
      <c r="H106" s="6"/>
      <c r="I106" s="6"/>
      <c r="K106" s="6"/>
      <c r="L106" s="6"/>
      <c r="M106" s="11"/>
      <c r="N106" s="11"/>
      <c r="O106" s="11"/>
      <c r="P106" s="10"/>
      <c r="Q106" s="10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 ht="16" customHeight="1">
      <c r="A107" s="7"/>
      <c r="B107" s="7"/>
      <c r="C107" s="6"/>
      <c r="D107" s="6"/>
      <c r="E107" s="43"/>
      <c r="F107" s="6"/>
      <c r="G107" s="6"/>
      <c r="H107" s="6"/>
      <c r="I107" s="6"/>
      <c r="K107" s="6"/>
      <c r="L107" s="6"/>
      <c r="M107" s="11"/>
      <c r="N107" s="11"/>
      <c r="O107" s="11"/>
      <c r="P107" s="10"/>
      <c r="Q107" s="10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</row>
    <row r="108" spans="1:34" ht="16" customHeight="1">
      <c r="A108" s="7"/>
      <c r="B108" s="7"/>
      <c r="C108" s="6"/>
      <c r="D108" s="6"/>
      <c r="E108" s="43"/>
      <c r="F108" s="6"/>
      <c r="G108" s="6"/>
      <c r="H108" s="6"/>
      <c r="I108" s="6"/>
      <c r="K108" s="6"/>
      <c r="L108" s="6"/>
      <c r="M108" s="11"/>
      <c r="N108" s="11"/>
      <c r="O108" s="11"/>
      <c r="P108" s="10"/>
      <c r="Q108" s="10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</row>
    <row r="109" spans="1:34" ht="16" customHeight="1">
      <c r="A109" s="7"/>
      <c r="B109" s="7"/>
      <c r="C109" s="6"/>
      <c r="D109" s="6"/>
      <c r="E109" s="43"/>
      <c r="F109" s="6"/>
      <c r="G109" s="6"/>
      <c r="H109" s="6"/>
      <c r="I109" s="6"/>
      <c r="K109" s="6"/>
      <c r="L109" s="6"/>
      <c r="M109" s="11"/>
      <c r="N109" s="11"/>
      <c r="O109" s="11"/>
      <c r="P109" s="10"/>
      <c r="Q109" s="10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</row>
    <row r="110" spans="1:34" ht="16" customHeight="1">
      <c r="A110" s="7"/>
      <c r="B110" s="7"/>
      <c r="C110" s="6"/>
      <c r="D110" s="6"/>
      <c r="E110" s="43"/>
      <c r="F110" s="6"/>
      <c r="G110" s="6"/>
      <c r="H110" s="6"/>
      <c r="I110" s="6"/>
      <c r="K110" s="6"/>
      <c r="L110" s="6"/>
      <c r="M110" s="11"/>
      <c r="N110" s="11"/>
      <c r="O110" s="11"/>
      <c r="P110" s="10"/>
      <c r="Q110" s="10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</row>
    <row r="111" spans="1:34" ht="16" customHeight="1">
      <c r="A111" s="7"/>
      <c r="B111" s="7"/>
      <c r="C111" s="6"/>
      <c r="D111" s="6"/>
      <c r="E111" s="43"/>
      <c r="F111" s="6"/>
      <c r="G111" s="6"/>
      <c r="H111" s="6"/>
      <c r="I111" s="6"/>
      <c r="K111" s="6"/>
      <c r="L111" s="6"/>
      <c r="M111" s="11"/>
      <c r="N111" s="11"/>
      <c r="O111" s="11"/>
      <c r="P111" s="10"/>
      <c r="Q111" s="10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</row>
    <row r="112" spans="1:34" ht="16" customHeight="1">
      <c r="A112" s="7"/>
      <c r="B112" s="7"/>
      <c r="C112" s="6"/>
      <c r="D112" s="6"/>
      <c r="E112" s="43"/>
      <c r="F112" s="6"/>
      <c r="G112" s="6"/>
      <c r="H112" s="6"/>
      <c r="I112" s="6"/>
      <c r="K112" s="6"/>
      <c r="L112" s="6"/>
      <c r="M112" s="11"/>
      <c r="N112" s="11"/>
      <c r="O112" s="11"/>
      <c r="P112" s="10"/>
      <c r="Q112" s="10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</row>
    <row r="113" spans="1:34" ht="16" customHeight="1">
      <c r="A113" s="7"/>
      <c r="B113" s="7"/>
      <c r="C113" s="6"/>
      <c r="D113" s="6"/>
      <c r="E113" s="43"/>
      <c r="F113" s="6"/>
      <c r="G113" s="6"/>
      <c r="H113" s="6"/>
      <c r="I113" s="6"/>
      <c r="K113" s="6"/>
      <c r="L113" s="6"/>
      <c r="M113" s="11"/>
      <c r="N113" s="11"/>
      <c r="O113" s="11"/>
      <c r="P113" s="10"/>
      <c r="Q113" s="10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</row>
    <row r="114" spans="1:34" ht="16" customHeight="1">
      <c r="A114" s="7"/>
      <c r="B114" s="7"/>
      <c r="C114" s="6"/>
      <c r="D114" s="6"/>
      <c r="E114" s="43"/>
      <c r="F114" s="6"/>
      <c r="G114" s="6"/>
      <c r="H114" s="6"/>
      <c r="I114" s="6"/>
      <c r="K114" s="6"/>
      <c r="L114" s="6"/>
      <c r="M114" s="11"/>
      <c r="N114" s="11"/>
      <c r="O114" s="11"/>
      <c r="P114" s="10"/>
      <c r="Q114" s="10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ht="16" customHeight="1">
      <c r="A115" s="7"/>
      <c r="B115" s="7"/>
      <c r="C115" s="6"/>
      <c r="D115" s="6"/>
      <c r="E115" s="43"/>
      <c r="F115" s="6"/>
      <c r="G115" s="6"/>
      <c r="H115" s="6"/>
      <c r="I115" s="6"/>
      <c r="K115" s="6"/>
      <c r="L115" s="6"/>
      <c r="M115" s="11"/>
      <c r="N115" s="11"/>
      <c r="O115" s="11"/>
      <c r="P115" s="10"/>
      <c r="Q115" s="10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4" ht="16" customHeight="1">
      <c r="A116" s="7"/>
      <c r="B116" s="7"/>
      <c r="C116" s="6"/>
      <c r="D116" s="6"/>
      <c r="E116" s="43"/>
      <c r="F116" s="6"/>
      <c r="G116" s="6"/>
      <c r="H116" s="6"/>
      <c r="I116" s="6"/>
      <c r="K116" s="6"/>
      <c r="L116" s="6"/>
      <c r="M116" s="11"/>
      <c r="N116" s="11"/>
      <c r="O116" s="11"/>
      <c r="P116" s="10"/>
      <c r="Q116" s="10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</row>
    <row r="117" spans="1:34" ht="16" customHeight="1">
      <c r="A117" s="7"/>
      <c r="B117" s="7"/>
      <c r="C117" s="6"/>
      <c r="D117" s="6"/>
      <c r="E117" s="43"/>
      <c r="F117" s="6"/>
      <c r="G117" s="6"/>
      <c r="H117" s="6"/>
      <c r="I117" s="6"/>
      <c r="K117" s="6"/>
      <c r="L117" s="6"/>
      <c r="M117" s="11"/>
      <c r="N117" s="11"/>
      <c r="O117" s="11"/>
      <c r="P117" s="10"/>
      <c r="Q117" s="10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</row>
    <row r="118" spans="1:34" ht="16" customHeight="1">
      <c r="A118" s="7"/>
      <c r="B118" s="7"/>
      <c r="C118" s="6"/>
      <c r="D118" s="6"/>
      <c r="E118" s="43"/>
      <c r="F118" s="6"/>
      <c r="G118" s="6"/>
      <c r="H118" s="6"/>
      <c r="I118" s="6"/>
      <c r="K118" s="6"/>
      <c r="L118" s="6"/>
      <c r="M118" s="11"/>
      <c r="N118" s="11"/>
      <c r="O118" s="11"/>
      <c r="P118" s="10"/>
      <c r="Q118" s="10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</row>
    <row r="119" spans="1:34" ht="16" customHeight="1">
      <c r="A119" s="7"/>
      <c r="B119" s="7"/>
      <c r="C119" s="6"/>
      <c r="D119" s="6"/>
      <c r="E119" s="43"/>
      <c r="F119" s="6"/>
      <c r="G119" s="6"/>
      <c r="H119" s="6"/>
      <c r="I119" s="6"/>
      <c r="K119" s="6"/>
      <c r="L119" s="6"/>
      <c r="M119" s="11"/>
      <c r="N119" s="11"/>
      <c r="O119" s="11"/>
      <c r="P119" s="10"/>
      <c r="Q119" s="10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ht="16" customHeight="1">
      <c r="A120" s="7"/>
      <c r="B120" s="7"/>
      <c r="C120" s="6"/>
      <c r="D120" s="6"/>
      <c r="E120" s="43"/>
      <c r="F120" s="6"/>
      <c r="G120" s="6"/>
      <c r="H120" s="6"/>
      <c r="I120" s="6"/>
      <c r="K120" s="6"/>
      <c r="L120" s="6"/>
      <c r="M120" s="11"/>
      <c r="N120" s="11"/>
      <c r="O120" s="11"/>
      <c r="P120" s="10"/>
      <c r="Q120" s="10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ht="16" customHeight="1">
      <c r="A121" s="7"/>
      <c r="B121" s="7"/>
      <c r="C121" s="6"/>
      <c r="D121" s="6"/>
      <c r="E121" s="43"/>
      <c r="F121" s="6"/>
      <c r="G121" s="6"/>
      <c r="H121" s="6"/>
      <c r="I121" s="6"/>
      <c r="K121" s="6"/>
      <c r="L121" s="6"/>
      <c r="M121" s="11"/>
      <c r="N121" s="11"/>
      <c r="O121" s="11"/>
      <c r="P121" s="10"/>
      <c r="Q121" s="10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ht="16" customHeight="1">
      <c r="A122" s="7"/>
      <c r="B122" s="7"/>
      <c r="C122" s="6"/>
      <c r="D122" s="6"/>
      <c r="E122" s="43"/>
      <c r="F122" s="6"/>
      <c r="G122" s="6"/>
      <c r="H122" s="6"/>
      <c r="I122" s="6"/>
      <c r="K122" s="6"/>
      <c r="L122" s="6"/>
      <c r="M122" s="11"/>
      <c r="N122" s="11"/>
      <c r="O122" s="11"/>
      <c r="P122" s="10"/>
      <c r="Q122" s="10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ht="16" customHeight="1">
      <c r="A123" s="7"/>
      <c r="B123" s="7"/>
      <c r="C123" s="6"/>
      <c r="D123" s="6"/>
      <c r="E123" s="43"/>
      <c r="F123" s="6"/>
      <c r="G123" s="6"/>
      <c r="H123" s="6"/>
      <c r="I123" s="6"/>
      <c r="K123" s="6"/>
      <c r="L123" s="6"/>
      <c r="M123" s="11"/>
      <c r="N123" s="11"/>
      <c r="O123" s="11"/>
      <c r="P123" s="10"/>
      <c r="Q123" s="10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ht="16" customHeight="1">
      <c r="A124" s="7"/>
      <c r="B124" s="7"/>
      <c r="C124" s="6"/>
      <c r="D124" s="6"/>
      <c r="E124" s="43"/>
      <c r="F124" s="6"/>
      <c r="G124" s="6"/>
      <c r="H124" s="6"/>
      <c r="I124" s="6"/>
      <c r="K124" s="6"/>
      <c r="L124" s="6"/>
      <c r="M124" s="11"/>
      <c r="N124" s="11"/>
      <c r="O124" s="11"/>
      <c r="P124" s="10"/>
      <c r="Q124" s="10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ht="16" customHeight="1">
      <c r="A125" s="7"/>
      <c r="B125" s="7"/>
      <c r="C125" s="6"/>
      <c r="D125" s="6"/>
      <c r="E125" s="43"/>
      <c r="F125" s="6"/>
      <c r="G125" s="6"/>
      <c r="H125" s="6"/>
      <c r="I125" s="6"/>
      <c r="K125" s="6"/>
      <c r="L125" s="6"/>
      <c r="M125" s="11"/>
      <c r="N125" s="11"/>
      <c r="O125" s="11"/>
      <c r="P125" s="10"/>
      <c r="Q125" s="10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ht="16" customHeight="1">
      <c r="A126" s="7"/>
      <c r="B126" s="7"/>
      <c r="C126" s="6"/>
      <c r="D126" s="6"/>
      <c r="E126" s="43"/>
      <c r="F126" s="6"/>
      <c r="G126" s="6"/>
      <c r="H126" s="6"/>
      <c r="I126" s="6"/>
      <c r="K126" s="6"/>
      <c r="L126" s="6"/>
      <c r="M126" s="11"/>
      <c r="N126" s="11"/>
      <c r="O126" s="11"/>
      <c r="P126" s="10"/>
      <c r="Q126" s="10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ht="16" customHeight="1">
      <c r="A127" s="7"/>
      <c r="B127" s="7"/>
      <c r="C127" s="6"/>
      <c r="D127" s="6"/>
      <c r="E127" s="43"/>
      <c r="F127" s="6"/>
      <c r="G127" s="6"/>
      <c r="H127" s="6"/>
      <c r="I127" s="6"/>
      <c r="K127" s="6"/>
      <c r="L127" s="6"/>
      <c r="M127" s="11"/>
      <c r="N127" s="11"/>
      <c r="O127" s="11"/>
      <c r="P127" s="10"/>
      <c r="Q127" s="10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ht="16" customHeight="1">
      <c r="A128" s="7"/>
      <c r="B128" s="7"/>
      <c r="C128" s="6"/>
      <c r="D128" s="6"/>
      <c r="E128" s="43"/>
      <c r="F128" s="6"/>
      <c r="G128" s="6"/>
      <c r="H128" s="6"/>
      <c r="I128" s="6"/>
      <c r="K128" s="6"/>
      <c r="L128" s="6"/>
      <c r="M128" s="11"/>
      <c r="N128" s="11"/>
      <c r="O128" s="11"/>
      <c r="P128" s="10"/>
      <c r="Q128" s="10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3:34" ht="16" customHeight="1">
      <c r="M129" s="11"/>
      <c r="N129" s="11"/>
      <c r="O129" s="11"/>
      <c r="P129" s="10"/>
      <c r="Q129" s="10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3:34" ht="16" customHeight="1">
      <c r="M130" s="11"/>
      <c r="N130" s="11"/>
      <c r="O130" s="11"/>
      <c r="P130" s="10"/>
      <c r="Q130" s="10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3:34" ht="16" customHeight="1">
      <c r="M131" s="11"/>
      <c r="N131" s="11"/>
      <c r="O131" s="11"/>
      <c r="P131" s="10"/>
      <c r="Q131" s="10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</row>
    <row r="132" spans="13:34" ht="16" customHeight="1">
      <c r="M132" s="11"/>
      <c r="N132" s="11"/>
      <c r="O132" s="11"/>
      <c r="P132" s="10"/>
      <c r="Q132" s="10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</row>
    <row r="133" spans="13:34" ht="16" customHeight="1">
      <c r="M133" s="11"/>
      <c r="N133" s="11"/>
      <c r="O133" s="11"/>
      <c r="P133" s="10"/>
      <c r="Q133" s="10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</row>
  </sheetData>
  <phoneticPr fontId="0" type="noConversion"/>
  <printOptions gridLines="1"/>
  <pageMargins left="0.39000000000000007" right="0.39000000000000007" top="0.39000000000000007" bottom="0.39000000000000007" header="0.2" footer="0.2"/>
  <pageSetup paperSize="9" scale="65" orientation="portrait" horizontalDpi="300" verticalDpi="300"/>
  <headerFooter>
    <oddFooter>&amp;L&amp;F &amp;A] &amp;CPage &amp;P of &amp;N&amp;RPrinted &amp;D &amp;T</oddFooter>
  </headerFooter>
  <ignoredErrors>
    <ignoredError sqref="E13 E18" 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45AFF-D604-824C-BE75-5A38A1CCA088}">
  <dimension ref="A1:AH104"/>
  <sheetViews>
    <sheetView zoomScale="130" zoomScaleNormal="130" workbookViewId="0">
      <selection activeCell="D29" sqref="D29"/>
    </sheetView>
  </sheetViews>
  <sheetFormatPr baseColWidth="10" defaultColWidth="16.6640625" defaultRowHeight="13"/>
  <cols>
    <col min="1" max="1" width="18.33203125" style="40" customWidth="1"/>
    <col min="2" max="2" width="58" style="9" customWidth="1"/>
    <col min="3" max="3" width="6.83203125" style="52" customWidth="1"/>
    <col min="4" max="4" width="16.6640625" style="52"/>
    <col min="5" max="5" width="16.33203125" style="62" customWidth="1"/>
    <col min="6" max="6" width="4.33203125" style="61" customWidth="1"/>
    <col min="7" max="7" width="16.5" style="61" customWidth="1"/>
    <col min="8" max="8" width="17.83203125" style="61" customWidth="1"/>
    <col min="9" max="9" width="4" style="52" customWidth="1"/>
    <col min="10" max="10" width="6.5" style="49" customWidth="1"/>
    <col min="11" max="11" width="7.5" style="52" customWidth="1"/>
    <col min="12" max="12" width="16.33203125" style="52" customWidth="1"/>
    <col min="13" max="13" width="1.33203125" style="52" customWidth="1"/>
    <col min="14" max="14" width="21.83203125" style="52" customWidth="1"/>
    <col min="15" max="15" width="21.5" style="52" customWidth="1"/>
    <col min="16" max="17" width="16.6640625" style="8"/>
    <col min="18" max="18" width="1.6640625" style="8" customWidth="1"/>
    <col min="19" max="34" width="16.6640625" style="8"/>
    <col min="35" max="16384" width="16.6640625" style="9"/>
  </cols>
  <sheetData>
    <row r="1" spans="1:34" ht="16" customHeight="1">
      <c r="A1" s="1" t="s">
        <v>169</v>
      </c>
      <c r="B1" s="2"/>
      <c r="C1" s="46"/>
      <c r="D1" s="46"/>
      <c r="E1" s="47"/>
      <c r="F1" s="46"/>
      <c r="G1" s="48"/>
      <c r="H1" s="48"/>
      <c r="I1" s="48"/>
      <c r="J1" s="48"/>
      <c r="K1" s="48"/>
      <c r="L1" s="48"/>
      <c r="M1" s="49"/>
      <c r="N1" s="49"/>
      <c r="O1" s="49"/>
      <c r="P1" s="7"/>
      <c r="Q1" s="7"/>
      <c r="R1" s="7"/>
      <c r="S1" s="7"/>
    </row>
    <row r="2" spans="1:34" ht="16" customHeight="1">
      <c r="A2" s="10"/>
      <c r="B2" s="10"/>
      <c r="C2" s="50"/>
      <c r="D2" s="50"/>
      <c r="E2" s="51"/>
      <c r="F2" s="50"/>
      <c r="G2" s="49"/>
      <c r="H2" s="49"/>
      <c r="I2" s="49"/>
      <c r="K2" s="49"/>
      <c r="L2" s="49"/>
      <c r="M2" s="49"/>
      <c r="AC2" s="9"/>
      <c r="AD2" s="9"/>
      <c r="AE2" s="9"/>
      <c r="AF2" s="9"/>
      <c r="AG2" s="9"/>
      <c r="AH2" s="9"/>
    </row>
    <row r="3" spans="1:34" ht="16" customHeight="1">
      <c r="A3" s="10"/>
      <c r="B3" s="10"/>
      <c r="C3" s="50"/>
      <c r="D3" s="50"/>
      <c r="E3" s="51"/>
      <c r="F3" s="50"/>
      <c r="G3" s="49"/>
      <c r="H3" s="49"/>
      <c r="I3" s="49"/>
      <c r="K3" s="49"/>
      <c r="L3" s="49"/>
      <c r="M3" s="49"/>
      <c r="AC3" s="9"/>
      <c r="AD3" s="9"/>
      <c r="AE3" s="9"/>
      <c r="AF3" s="9"/>
      <c r="AG3" s="9"/>
      <c r="AH3" s="9"/>
    </row>
    <row r="4" spans="1:34" ht="16" customHeight="1">
      <c r="A4" s="10"/>
      <c r="B4" s="10"/>
      <c r="C4" s="50"/>
      <c r="D4" s="50"/>
      <c r="E4" s="51"/>
      <c r="F4" s="50"/>
      <c r="G4" s="49"/>
      <c r="H4" s="49"/>
      <c r="I4" s="49"/>
      <c r="K4" s="49"/>
      <c r="L4" s="49"/>
      <c r="M4" s="49"/>
      <c r="AC4" s="9"/>
      <c r="AD4" s="9"/>
      <c r="AE4" s="9"/>
      <c r="AF4" s="9"/>
      <c r="AG4" s="9"/>
      <c r="AH4" s="9"/>
    </row>
    <row r="5" spans="1:34" s="21" customFormat="1" ht="16" customHeight="1">
      <c r="A5" s="53" t="s">
        <v>56</v>
      </c>
      <c r="B5" s="53" t="s">
        <v>57</v>
      </c>
      <c r="C5" s="54" t="s">
        <v>58</v>
      </c>
      <c r="D5" s="55" t="s">
        <v>170</v>
      </c>
      <c r="E5" s="56" t="s">
        <v>171</v>
      </c>
      <c r="F5" s="57"/>
      <c r="G5" s="58"/>
      <c r="H5" s="59"/>
      <c r="I5" s="57"/>
      <c r="J5" s="57"/>
      <c r="K5" s="57"/>
      <c r="L5" s="57"/>
      <c r="M5" s="57"/>
      <c r="N5" s="57"/>
      <c r="O5" s="57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34" s="21" customFormat="1" ht="16" customHeight="1">
      <c r="A6" s="60" t="s">
        <v>172</v>
      </c>
      <c r="B6" s="60"/>
      <c r="C6" s="48"/>
      <c r="D6" s="61"/>
      <c r="E6" s="62"/>
      <c r="F6" s="57"/>
      <c r="G6" s="58"/>
      <c r="H6" s="59"/>
      <c r="I6" s="57"/>
      <c r="J6" s="57"/>
      <c r="K6" s="57"/>
      <c r="L6" s="57"/>
      <c r="M6" s="57"/>
      <c r="N6" s="57"/>
      <c r="O6" s="57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34" s="21" customFormat="1">
      <c r="A7" s="60"/>
      <c r="B7" s="63"/>
      <c r="C7" s="64">
        <v>0</v>
      </c>
      <c r="D7" s="65">
        <v>0</v>
      </c>
      <c r="E7" s="66">
        <f>C7*D7</f>
        <v>0</v>
      </c>
      <c r="F7" s="57"/>
      <c r="G7" s="58"/>
      <c r="H7" s="59"/>
      <c r="I7" s="57"/>
      <c r="J7" s="57"/>
      <c r="K7" s="57"/>
      <c r="L7" s="57"/>
      <c r="M7" s="57"/>
      <c r="N7" s="57"/>
      <c r="O7" s="57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34" s="21" customFormat="1" ht="18" customHeight="1" thickBot="1">
      <c r="A8" s="67"/>
      <c r="B8" s="68"/>
      <c r="C8" s="69"/>
      <c r="D8" s="70"/>
      <c r="E8" s="71">
        <f>SUM(E7:E7)</f>
        <v>0</v>
      </c>
      <c r="F8" s="57"/>
      <c r="G8" s="58"/>
      <c r="H8" s="59"/>
      <c r="I8" s="57"/>
      <c r="J8" s="57"/>
      <c r="K8" s="57"/>
      <c r="L8" s="57"/>
      <c r="M8" s="57"/>
      <c r="N8" s="57"/>
      <c r="O8" s="57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34" s="80" customFormat="1" ht="16" customHeight="1">
      <c r="A9" s="72" t="s">
        <v>173</v>
      </c>
      <c r="B9" s="73"/>
      <c r="C9" s="74"/>
      <c r="D9" s="75"/>
      <c r="E9" s="75"/>
      <c r="F9" s="76"/>
      <c r="G9" s="77"/>
      <c r="H9" s="76"/>
      <c r="I9" s="76"/>
      <c r="J9" s="76"/>
      <c r="K9" s="76"/>
      <c r="L9" s="76"/>
      <c r="M9" s="77"/>
      <c r="N9" s="77"/>
      <c r="O9" s="78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</row>
    <row r="10" spans="1:34" s="80" customFormat="1" ht="16" customHeight="1">
      <c r="A10" s="72"/>
      <c r="B10" s="73"/>
      <c r="C10" s="74">
        <v>0</v>
      </c>
      <c r="D10" s="75">
        <v>0</v>
      </c>
      <c r="E10" s="75">
        <f>C10*D10</f>
        <v>0</v>
      </c>
      <c r="F10" s="76"/>
      <c r="G10" s="77"/>
      <c r="H10" s="76"/>
      <c r="I10" s="76"/>
      <c r="J10" s="76"/>
      <c r="K10" s="76"/>
      <c r="L10" s="76"/>
      <c r="M10" s="77"/>
      <c r="N10" s="77"/>
      <c r="O10" s="78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</row>
    <row r="11" spans="1:34" s="80" customFormat="1" ht="14" thickBot="1">
      <c r="A11" s="67"/>
      <c r="B11" s="68"/>
      <c r="C11" s="69"/>
      <c r="D11" s="70"/>
      <c r="E11" s="71">
        <f>SUM(E10:E10)</f>
        <v>0</v>
      </c>
      <c r="F11" s="76"/>
      <c r="G11" s="77"/>
      <c r="H11" s="76"/>
      <c r="I11" s="76"/>
      <c r="J11" s="76"/>
      <c r="K11" s="76"/>
      <c r="L11" s="76"/>
      <c r="M11" s="77"/>
      <c r="N11" s="77"/>
      <c r="O11" s="78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</row>
    <row r="12" spans="1:34" s="80" customFormat="1" ht="16" customHeight="1">
      <c r="A12" s="72" t="s">
        <v>174</v>
      </c>
      <c r="B12" s="73"/>
      <c r="C12" s="74"/>
      <c r="D12" s="75"/>
      <c r="E12" s="75"/>
      <c r="F12" s="76"/>
      <c r="G12" s="77"/>
      <c r="H12" s="76"/>
      <c r="I12" s="76"/>
      <c r="J12" s="76"/>
      <c r="K12" s="76"/>
      <c r="L12" s="76"/>
      <c r="M12" s="77"/>
      <c r="N12" s="77"/>
      <c r="O12" s="78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</row>
    <row r="13" spans="1:34" s="80" customFormat="1" ht="16" customHeight="1">
      <c r="A13" s="72"/>
      <c r="B13" s="73"/>
      <c r="C13" s="74">
        <v>0</v>
      </c>
      <c r="D13" s="75">
        <v>0</v>
      </c>
      <c r="E13" s="75">
        <f>C13*D13</f>
        <v>0</v>
      </c>
      <c r="F13" s="76"/>
      <c r="G13" s="77"/>
      <c r="H13" s="76"/>
      <c r="I13" s="76"/>
      <c r="J13" s="76"/>
      <c r="K13" s="76"/>
      <c r="L13" s="76"/>
      <c r="M13" s="77"/>
      <c r="N13" s="77"/>
      <c r="O13" s="78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</row>
    <row r="14" spans="1:34" s="80" customFormat="1" ht="14" thickBot="1">
      <c r="A14" s="67"/>
      <c r="B14" s="68"/>
      <c r="C14" s="69"/>
      <c r="D14" s="70"/>
      <c r="E14" s="71">
        <f>SUM(E13:E13)</f>
        <v>0</v>
      </c>
      <c r="F14" s="76"/>
      <c r="G14" s="77"/>
      <c r="H14" s="76"/>
      <c r="I14" s="76"/>
      <c r="J14" s="76"/>
      <c r="K14" s="76"/>
      <c r="L14" s="76"/>
      <c r="M14" s="77"/>
      <c r="N14" s="77"/>
      <c r="O14" s="78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</row>
    <row r="15" spans="1:34" s="80" customFormat="1" ht="16" customHeight="1">
      <c r="A15" s="72" t="s">
        <v>175</v>
      </c>
      <c r="B15" s="73"/>
      <c r="C15" s="74"/>
      <c r="D15" s="75"/>
      <c r="E15" s="75"/>
      <c r="F15" s="76"/>
      <c r="G15" s="77"/>
      <c r="H15" s="76"/>
      <c r="I15" s="76"/>
      <c r="J15" s="76"/>
      <c r="K15" s="76"/>
      <c r="L15" s="76"/>
      <c r="M15" s="77"/>
      <c r="N15" s="77"/>
      <c r="O15" s="78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</row>
    <row r="16" spans="1:34" s="80" customFormat="1" ht="16" customHeight="1">
      <c r="A16" s="72"/>
      <c r="B16" s="73"/>
      <c r="C16" s="74">
        <v>0</v>
      </c>
      <c r="D16" s="75">
        <v>0</v>
      </c>
      <c r="E16" s="75">
        <f>C16*D16</f>
        <v>0</v>
      </c>
      <c r="F16" s="76"/>
      <c r="G16" s="77"/>
      <c r="H16" s="76"/>
      <c r="I16" s="76"/>
      <c r="J16" s="76"/>
      <c r="K16" s="76"/>
      <c r="L16" s="76"/>
      <c r="M16" s="77"/>
      <c r="N16" s="77"/>
      <c r="O16" s="78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</row>
    <row r="17" spans="1:34" s="80" customFormat="1" ht="14" thickBot="1">
      <c r="A17" s="67"/>
      <c r="B17" s="68"/>
      <c r="C17" s="69"/>
      <c r="D17" s="70"/>
      <c r="E17" s="71">
        <f>SUM(E16:E16)</f>
        <v>0</v>
      </c>
      <c r="F17" s="76"/>
      <c r="G17" s="77"/>
      <c r="H17" s="76"/>
      <c r="I17" s="76"/>
      <c r="J17" s="76"/>
      <c r="K17" s="76"/>
      <c r="L17" s="76"/>
      <c r="M17" s="77"/>
      <c r="N17" s="77"/>
      <c r="O17" s="78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</row>
    <row r="18" spans="1:34" s="2" customFormat="1" ht="16" customHeight="1">
      <c r="A18" s="2" t="s">
        <v>176</v>
      </c>
      <c r="F18" s="49"/>
      <c r="G18" s="49"/>
      <c r="H18" s="49"/>
      <c r="I18" s="49"/>
      <c r="J18" s="49"/>
      <c r="K18" s="49"/>
      <c r="L18" s="49"/>
      <c r="M18" s="49"/>
      <c r="N18" s="49"/>
      <c r="O18" s="50"/>
      <c r="P18" s="10"/>
      <c r="Q18" s="10"/>
      <c r="R18" s="23"/>
      <c r="S18" s="23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1:34" s="2" customFormat="1" ht="16" customHeight="1">
      <c r="B19" s="81"/>
      <c r="C19" s="74">
        <v>0</v>
      </c>
      <c r="D19" s="75">
        <v>0</v>
      </c>
      <c r="E19" s="75">
        <f>D19*C19</f>
        <v>0</v>
      </c>
      <c r="F19" s="49"/>
      <c r="G19" s="49"/>
      <c r="H19" s="49"/>
      <c r="I19" s="49"/>
      <c r="J19" s="49"/>
      <c r="K19" s="49"/>
      <c r="L19" s="49"/>
      <c r="M19" s="49"/>
      <c r="N19" s="49"/>
      <c r="O19" s="50"/>
      <c r="P19" s="10"/>
      <c r="Q19" s="10"/>
      <c r="R19" s="23"/>
      <c r="S19" s="23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</row>
    <row r="20" spans="1:34" ht="16" customHeight="1" thickBot="1">
      <c r="A20" s="67"/>
      <c r="B20" s="68"/>
      <c r="C20" s="69"/>
      <c r="D20" s="70"/>
      <c r="E20" s="71">
        <f>SUM(E19:E19)</f>
        <v>0</v>
      </c>
      <c r="F20" s="49"/>
      <c r="G20" s="49"/>
      <c r="H20" s="49"/>
      <c r="I20" s="49"/>
      <c r="K20" s="49"/>
      <c r="L20" s="49"/>
      <c r="M20" s="50"/>
      <c r="N20" s="50"/>
      <c r="O20" s="50"/>
      <c r="P20" s="10"/>
      <c r="Q20" s="10"/>
      <c r="R20" s="23"/>
      <c r="S20" s="23"/>
    </row>
    <row r="21" spans="1:34" ht="16" customHeight="1">
      <c r="A21" s="42"/>
      <c r="B21" s="7"/>
      <c r="C21" s="49"/>
      <c r="D21" s="49"/>
      <c r="E21" s="82"/>
      <c r="F21" s="49"/>
      <c r="G21" s="49"/>
      <c r="H21" s="49"/>
      <c r="I21" s="49"/>
      <c r="K21" s="49"/>
      <c r="L21" s="49"/>
      <c r="M21" s="50"/>
      <c r="N21" s="50"/>
      <c r="O21" s="50"/>
      <c r="P21" s="10"/>
      <c r="Q21" s="10"/>
      <c r="R21" s="23"/>
      <c r="S21" s="23"/>
    </row>
    <row r="22" spans="1:34" ht="16" customHeight="1">
      <c r="A22" s="42"/>
      <c r="B22" s="7"/>
      <c r="C22" s="49"/>
      <c r="D22" s="50" t="s">
        <v>177</v>
      </c>
      <c r="E22" s="62">
        <f>E20+E17+E14+E11+E8</f>
        <v>0</v>
      </c>
      <c r="F22" s="49"/>
      <c r="G22" s="49"/>
      <c r="H22" s="49"/>
      <c r="I22" s="49"/>
      <c r="K22" s="49"/>
      <c r="L22" s="49"/>
      <c r="M22" s="50"/>
      <c r="N22" s="50"/>
      <c r="O22" s="50"/>
      <c r="P22" s="10"/>
      <c r="Q22" s="10"/>
      <c r="R22" s="23"/>
      <c r="S22" s="23"/>
    </row>
    <row r="23" spans="1:34" ht="16" customHeight="1">
      <c r="A23" s="42"/>
      <c r="B23" s="7"/>
      <c r="C23" s="49"/>
      <c r="D23" s="49"/>
      <c r="E23" s="82"/>
      <c r="F23" s="49"/>
      <c r="G23" s="49"/>
      <c r="H23" s="49"/>
      <c r="I23" s="49"/>
      <c r="K23" s="49"/>
      <c r="L23" s="49"/>
      <c r="M23" s="50"/>
      <c r="N23" s="50"/>
      <c r="O23" s="50"/>
      <c r="P23" s="10"/>
      <c r="Q23" s="10"/>
    </row>
    <row r="24" spans="1:34" ht="16" customHeight="1">
      <c r="A24" s="42"/>
      <c r="B24" s="7"/>
      <c r="C24" s="49"/>
      <c r="D24" s="49"/>
      <c r="E24" s="82"/>
      <c r="F24" s="49"/>
      <c r="G24" s="49"/>
      <c r="H24" s="49"/>
      <c r="I24" s="49"/>
      <c r="K24" s="49"/>
      <c r="L24" s="49"/>
      <c r="M24" s="50"/>
      <c r="N24" s="50"/>
      <c r="O24" s="50"/>
      <c r="P24" s="10"/>
      <c r="Q24" s="10"/>
    </row>
    <row r="25" spans="1:34" ht="16" customHeight="1">
      <c r="A25" s="42"/>
      <c r="B25" s="7"/>
      <c r="C25" s="49"/>
      <c r="D25" s="49"/>
      <c r="E25" s="82"/>
      <c r="F25" s="49"/>
      <c r="G25" s="49"/>
      <c r="H25" s="49"/>
      <c r="I25" s="49"/>
      <c r="K25" s="49"/>
      <c r="L25" s="49"/>
      <c r="M25" s="50"/>
      <c r="N25" s="50"/>
      <c r="O25" s="50"/>
      <c r="P25" s="10"/>
      <c r="Q25" s="10"/>
    </row>
    <row r="26" spans="1:34" ht="16" customHeight="1">
      <c r="A26" s="42"/>
      <c r="B26" s="7"/>
      <c r="C26" s="49"/>
      <c r="D26" s="49"/>
      <c r="E26" s="82"/>
      <c r="F26" s="49"/>
      <c r="G26" s="49"/>
      <c r="H26" s="49"/>
      <c r="I26" s="49"/>
      <c r="K26" s="49"/>
      <c r="L26" s="49"/>
      <c r="M26" s="50"/>
      <c r="N26" s="50"/>
      <c r="O26" s="50"/>
      <c r="P26" s="10"/>
      <c r="Q26" s="10"/>
    </row>
    <row r="27" spans="1:34" ht="16" customHeight="1">
      <c r="A27" s="42"/>
      <c r="B27" s="7"/>
      <c r="C27" s="49"/>
      <c r="D27" s="49"/>
      <c r="E27" s="82"/>
      <c r="F27" s="49"/>
      <c r="G27" s="49"/>
      <c r="H27" s="49"/>
      <c r="I27" s="49"/>
      <c r="K27" s="49"/>
      <c r="L27" s="49"/>
      <c r="M27" s="50"/>
      <c r="N27" s="50"/>
      <c r="O27" s="50"/>
      <c r="P27" s="10"/>
      <c r="Q27" s="10"/>
    </row>
    <row r="28" spans="1:34" ht="16" customHeight="1">
      <c r="A28" s="42"/>
      <c r="B28" s="7"/>
      <c r="C28" s="49"/>
      <c r="D28" s="49"/>
      <c r="E28" s="82"/>
      <c r="F28" s="49"/>
      <c r="G28" s="49"/>
      <c r="H28" s="49"/>
      <c r="I28" s="49"/>
      <c r="K28" s="49"/>
      <c r="L28" s="49"/>
      <c r="M28" s="50"/>
      <c r="N28" s="50"/>
      <c r="O28" s="50"/>
      <c r="P28" s="10"/>
      <c r="Q28" s="10"/>
    </row>
    <row r="29" spans="1:34" ht="16" customHeight="1">
      <c r="A29" s="42"/>
      <c r="B29" s="7"/>
      <c r="C29" s="49"/>
      <c r="D29" s="49"/>
      <c r="E29" s="82"/>
      <c r="F29" s="49"/>
      <c r="G29" s="49"/>
      <c r="H29" s="49"/>
      <c r="I29" s="49"/>
      <c r="K29" s="49"/>
      <c r="L29" s="49"/>
      <c r="M29" s="50"/>
      <c r="N29" s="50"/>
      <c r="O29" s="50"/>
      <c r="P29" s="10"/>
      <c r="Q29" s="10"/>
    </row>
    <row r="30" spans="1:34" ht="16" customHeight="1">
      <c r="A30" s="42"/>
      <c r="B30" s="7"/>
      <c r="C30" s="49"/>
      <c r="D30" s="49"/>
      <c r="E30" s="82"/>
      <c r="F30" s="49"/>
      <c r="G30" s="49"/>
      <c r="H30" s="49"/>
      <c r="I30" s="49"/>
      <c r="K30" s="49"/>
      <c r="L30" s="49"/>
      <c r="M30" s="50"/>
      <c r="N30" s="50"/>
      <c r="O30" s="50"/>
      <c r="P30" s="10"/>
      <c r="Q30" s="10"/>
    </row>
    <row r="31" spans="1:34" ht="16" customHeight="1">
      <c r="A31" s="42"/>
      <c r="B31" s="7"/>
      <c r="C31" s="49"/>
      <c r="D31" s="49"/>
      <c r="E31" s="82"/>
      <c r="F31" s="49"/>
      <c r="G31" s="49"/>
      <c r="H31" s="49"/>
      <c r="I31" s="49"/>
      <c r="K31" s="49"/>
      <c r="L31" s="49"/>
      <c r="M31" s="50"/>
      <c r="N31" s="50"/>
      <c r="O31" s="50"/>
      <c r="P31" s="10"/>
      <c r="Q31" s="10"/>
    </row>
    <row r="32" spans="1:34" ht="16" customHeight="1">
      <c r="A32" s="42"/>
      <c r="B32" s="7"/>
      <c r="C32" s="49"/>
      <c r="D32" s="49"/>
      <c r="E32" s="82"/>
      <c r="F32" s="49"/>
      <c r="G32" s="49"/>
      <c r="H32" s="49"/>
      <c r="I32" s="49"/>
      <c r="K32" s="49"/>
      <c r="L32" s="49"/>
      <c r="M32" s="50"/>
      <c r="N32" s="50"/>
      <c r="O32" s="50"/>
      <c r="P32" s="10"/>
      <c r="Q32" s="10"/>
    </row>
    <row r="33" spans="1:34" ht="16" customHeight="1">
      <c r="A33" s="42"/>
      <c r="B33" s="7"/>
      <c r="C33" s="49"/>
      <c r="D33" s="49"/>
      <c r="E33" s="82"/>
      <c r="F33" s="49"/>
      <c r="G33" s="49"/>
      <c r="H33" s="49"/>
      <c r="I33" s="49"/>
      <c r="K33" s="49"/>
      <c r="L33" s="49"/>
      <c r="M33" s="50"/>
      <c r="N33" s="50"/>
      <c r="O33" s="50"/>
      <c r="P33" s="10"/>
      <c r="Q33" s="10"/>
    </row>
    <row r="34" spans="1:34" ht="16" customHeight="1">
      <c r="A34" s="42"/>
      <c r="B34" s="7"/>
      <c r="C34" s="49"/>
      <c r="D34" s="49"/>
      <c r="E34" s="82"/>
      <c r="F34" s="49"/>
      <c r="G34" s="49"/>
      <c r="H34" s="49"/>
      <c r="I34" s="49"/>
      <c r="K34" s="49"/>
      <c r="L34" s="49"/>
      <c r="M34" s="50"/>
      <c r="N34" s="50"/>
      <c r="O34" s="50"/>
      <c r="P34" s="10"/>
      <c r="Q34" s="10"/>
    </row>
    <row r="35" spans="1:34" ht="16" customHeight="1">
      <c r="A35" s="42"/>
      <c r="B35" s="7"/>
      <c r="C35" s="49"/>
      <c r="D35" s="49"/>
      <c r="E35" s="82"/>
      <c r="F35" s="49"/>
      <c r="G35" s="49"/>
      <c r="H35" s="49"/>
      <c r="I35" s="49"/>
      <c r="K35" s="49"/>
      <c r="L35" s="49"/>
      <c r="M35" s="50"/>
      <c r="N35" s="50"/>
      <c r="O35" s="50"/>
      <c r="P35" s="10"/>
      <c r="Q35" s="10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</row>
    <row r="36" spans="1:34" ht="16" customHeight="1">
      <c r="A36" s="42"/>
      <c r="B36" s="7"/>
      <c r="C36" s="49"/>
      <c r="D36" s="49"/>
      <c r="E36" s="82"/>
      <c r="F36" s="49"/>
      <c r="G36" s="49"/>
      <c r="H36" s="49"/>
      <c r="I36" s="49"/>
      <c r="K36" s="49"/>
      <c r="L36" s="49"/>
      <c r="M36" s="50"/>
      <c r="N36" s="50"/>
      <c r="O36" s="50"/>
      <c r="P36" s="10"/>
      <c r="Q36" s="10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</row>
    <row r="37" spans="1:34" ht="16" customHeight="1">
      <c r="A37" s="42"/>
      <c r="B37" s="7"/>
      <c r="C37" s="49"/>
      <c r="D37" s="49"/>
      <c r="E37" s="82"/>
      <c r="F37" s="49"/>
      <c r="G37" s="49"/>
      <c r="H37" s="49"/>
      <c r="I37" s="49"/>
      <c r="K37" s="49"/>
      <c r="L37" s="49"/>
      <c r="M37" s="50"/>
      <c r="N37" s="50"/>
      <c r="O37" s="50"/>
      <c r="P37" s="10"/>
      <c r="Q37" s="10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</row>
    <row r="38" spans="1:34" ht="16" customHeight="1">
      <c r="A38" s="42"/>
      <c r="B38" s="7"/>
      <c r="C38" s="49"/>
      <c r="D38" s="49"/>
      <c r="E38" s="82"/>
      <c r="F38" s="49"/>
      <c r="G38" s="49"/>
      <c r="H38" s="49"/>
      <c r="I38" s="49"/>
      <c r="K38" s="49"/>
      <c r="L38" s="49"/>
      <c r="M38" s="50"/>
      <c r="N38" s="50"/>
      <c r="O38" s="50"/>
      <c r="P38" s="10"/>
      <c r="Q38" s="10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</row>
    <row r="39" spans="1:34" ht="16" customHeight="1">
      <c r="A39" s="42"/>
      <c r="B39" s="7"/>
      <c r="C39" s="49"/>
      <c r="D39" s="49"/>
      <c r="E39" s="82"/>
      <c r="F39" s="49"/>
      <c r="G39" s="49"/>
      <c r="H39" s="49"/>
      <c r="I39" s="49"/>
      <c r="K39" s="49"/>
      <c r="L39" s="49"/>
      <c r="M39" s="50"/>
      <c r="N39" s="50"/>
      <c r="O39" s="50"/>
      <c r="P39" s="10"/>
      <c r="Q39" s="10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</row>
    <row r="40" spans="1:34" ht="16" customHeight="1">
      <c r="A40" s="42"/>
      <c r="B40" s="7"/>
      <c r="C40" s="49"/>
      <c r="D40" s="49"/>
      <c r="E40" s="82"/>
      <c r="F40" s="49"/>
      <c r="G40" s="49"/>
      <c r="H40" s="49"/>
      <c r="I40" s="49"/>
      <c r="K40" s="49"/>
      <c r="L40" s="49"/>
      <c r="M40" s="50"/>
      <c r="N40" s="50"/>
      <c r="O40" s="50"/>
      <c r="P40" s="10"/>
      <c r="Q40" s="10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</row>
    <row r="41" spans="1:34" ht="16" customHeight="1">
      <c r="A41" s="42"/>
      <c r="B41" s="7"/>
      <c r="C41" s="49"/>
      <c r="D41" s="49"/>
      <c r="E41" s="82"/>
      <c r="F41" s="49"/>
      <c r="G41" s="49"/>
      <c r="H41" s="49"/>
      <c r="I41" s="49"/>
      <c r="K41" s="49"/>
      <c r="L41" s="49"/>
      <c r="M41" s="50"/>
      <c r="N41" s="50"/>
      <c r="O41" s="50"/>
      <c r="P41" s="10"/>
      <c r="Q41" s="10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</row>
    <row r="42" spans="1:34" ht="16" customHeight="1">
      <c r="A42" s="42"/>
      <c r="B42" s="7"/>
      <c r="C42" s="49"/>
      <c r="D42" s="49"/>
      <c r="E42" s="82"/>
      <c r="F42" s="49"/>
      <c r="G42" s="49"/>
      <c r="H42" s="49"/>
      <c r="I42" s="49"/>
      <c r="K42" s="49"/>
      <c r="L42" s="49"/>
      <c r="M42" s="50"/>
      <c r="N42" s="50"/>
      <c r="O42" s="50"/>
      <c r="P42" s="10"/>
      <c r="Q42" s="10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</row>
    <row r="43" spans="1:34" ht="16" customHeight="1">
      <c r="A43" s="42"/>
      <c r="B43" s="7"/>
      <c r="C43" s="49"/>
      <c r="D43" s="49"/>
      <c r="E43" s="82"/>
      <c r="F43" s="49"/>
      <c r="G43" s="49"/>
      <c r="H43" s="49"/>
      <c r="I43" s="49"/>
      <c r="K43" s="49"/>
      <c r="L43" s="49"/>
      <c r="M43" s="50"/>
      <c r="N43" s="50"/>
      <c r="O43" s="50"/>
      <c r="P43" s="10"/>
      <c r="Q43" s="10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</row>
    <row r="44" spans="1:34" ht="16" customHeight="1">
      <c r="A44" s="7"/>
      <c r="B44" s="7"/>
      <c r="C44" s="49"/>
      <c r="D44" s="49"/>
      <c r="E44" s="82"/>
      <c r="F44" s="49"/>
      <c r="G44" s="49"/>
      <c r="H44" s="49"/>
      <c r="I44" s="49"/>
      <c r="K44" s="49"/>
      <c r="L44" s="49"/>
      <c r="M44" s="50"/>
      <c r="N44" s="50"/>
      <c r="O44" s="50"/>
      <c r="P44" s="10"/>
      <c r="Q44" s="10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</row>
    <row r="45" spans="1:34" ht="16" customHeight="1">
      <c r="A45" s="7"/>
      <c r="B45" s="7"/>
      <c r="C45" s="49"/>
      <c r="D45" s="49"/>
      <c r="E45" s="82"/>
      <c r="F45" s="49"/>
      <c r="G45" s="49"/>
      <c r="H45" s="49"/>
      <c r="I45" s="49"/>
      <c r="K45" s="49"/>
      <c r="L45" s="49"/>
      <c r="M45" s="50"/>
      <c r="N45" s="50"/>
      <c r="O45" s="50"/>
      <c r="P45" s="10"/>
      <c r="Q45" s="10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</row>
    <row r="46" spans="1:34" ht="16" customHeight="1">
      <c r="A46" s="7"/>
      <c r="B46" s="7"/>
      <c r="C46" s="49"/>
      <c r="D46" s="49"/>
      <c r="E46" s="82"/>
      <c r="F46" s="49"/>
      <c r="G46" s="49"/>
      <c r="H46" s="49"/>
      <c r="I46" s="49"/>
      <c r="K46" s="49"/>
      <c r="L46" s="49"/>
      <c r="M46" s="50"/>
      <c r="N46" s="50"/>
      <c r="O46" s="50"/>
      <c r="P46" s="10"/>
      <c r="Q46" s="10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</row>
    <row r="47" spans="1:34" ht="16" customHeight="1">
      <c r="A47" s="7"/>
      <c r="B47" s="7"/>
      <c r="C47" s="49"/>
      <c r="D47" s="49"/>
      <c r="E47" s="82"/>
      <c r="F47" s="49"/>
      <c r="G47" s="49"/>
      <c r="H47" s="49"/>
      <c r="I47" s="49"/>
      <c r="K47" s="49"/>
      <c r="L47" s="49"/>
      <c r="M47" s="50"/>
      <c r="N47" s="50"/>
      <c r="O47" s="50"/>
      <c r="P47" s="10"/>
      <c r="Q47" s="10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</row>
    <row r="48" spans="1:34" ht="16" customHeight="1">
      <c r="A48" s="7"/>
      <c r="B48" s="7"/>
      <c r="C48" s="49"/>
      <c r="D48" s="49"/>
      <c r="E48" s="82"/>
      <c r="F48" s="49"/>
      <c r="G48" s="49"/>
      <c r="H48" s="49"/>
      <c r="I48" s="49"/>
      <c r="K48" s="49"/>
      <c r="L48" s="49"/>
      <c r="M48" s="50"/>
      <c r="N48" s="50"/>
      <c r="O48" s="50"/>
      <c r="P48" s="10"/>
      <c r="Q48" s="10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</row>
    <row r="49" spans="1:34" ht="16" customHeight="1">
      <c r="A49" s="7"/>
      <c r="B49" s="7"/>
      <c r="C49" s="49"/>
      <c r="D49" s="49"/>
      <c r="E49" s="82"/>
      <c r="F49" s="49"/>
      <c r="G49" s="49"/>
      <c r="H49" s="49"/>
      <c r="I49" s="49"/>
      <c r="K49" s="49"/>
      <c r="L49" s="49"/>
      <c r="M49" s="50"/>
      <c r="N49" s="50"/>
      <c r="O49" s="50"/>
      <c r="P49" s="10"/>
      <c r="Q49" s="10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</row>
    <row r="50" spans="1:34" ht="16" customHeight="1">
      <c r="A50" s="7"/>
      <c r="B50" s="7"/>
      <c r="C50" s="49"/>
      <c r="D50" s="49"/>
      <c r="E50" s="82"/>
      <c r="F50" s="49"/>
      <c r="G50" s="49"/>
      <c r="H50" s="49"/>
      <c r="I50" s="49"/>
      <c r="K50" s="49"/>
      <c r="L50" s="49"/>
      <c r="M50" s="50"/>
      <c r="N50" s="50"/>
      <c r="O50" s="50"/>
      <c r="P50" s="10"/>
      <c r="Q50" s="10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</row>
    <row r="51" spans="1:34" ht="16" customHeight="1">
      <c r="A51" s="7"/>
      <c r="B51" s="7"/>
      <c r="C51" s="49"/>
      <c r="D51" s="49"/>
      <c r="E51" s="82"/>
      <c r="F51" s="49"/>
      <c r="G51" s="49"/>
      <c r="H51" s="49"/>
      <c r="I51" s="49"/>
      <c r="K51" s="49"/>
      <c r="L51" s="49"/>
      <c r="M51" s="50"/>
      <c r="N51" s="50"/>
      <c r="O51" s="50"/>
      <c r="P51" s="10"/>
      <c r="Q51" s="10"/>
    </row>
    <row r="52" spans="1:34" ht="16" customHeight="1">
      <c r="A52" s="7"/>
      <c r="B52" s="7"/>
      <c r="C52" s="49"/>
      <c r="D52" s="49"/>
      <c r="E52" s="82"/>
      <c r="F52" s="49"/>
      <c r="G52" s="49"/>
      <c r="H52" s="49"/>
      <c r="I52" s="49"/>
      <c r="K52" s="49"/>
      <c r="L52" s="49"/>
      <c r="M52" s="50"/>
      <c r="N52" s="50"/>
      <c r="O52" s="50"/>
      <c r="P52" s="10"/>
      <c r="Q52" s="10"/>
    </row>
    <row r="53" spans="1:34" ht="16" customHeight="1">
      <c r="A53" s="7"/>
      <c r="B53" s="7"/>
      <c r="C53" s="49"/>
      <c r="D53" s="49"/>
      <c r="E53" s="82"/>
      <c r="F53" s="49"/>
      <c r="G53" s="49"/>
      <c r="H53" s="49"/>
      <c r="I53" s="49"/>
      <c r="K53" s="49"/>
      <c r="L53" s="49"/>
      <c r="M53" s="50"/>
      <c r="N53" s="50"/>
      <c r="O53" s="50"/>
      <c r="P53" s="10"/>
      <c r="Q53" s="10"/>
    </row>
    <row r="54" spans="1:34" ht="16" customHeight="1">
      <c r="A54" s="7"/>
      <c r="B54" s="7"/>
      <c r="C54" s="49"/>
      <c r="D54" s="49"/>
      <c r="E54" s="82"/>
      <c r="F54" s="49"/>
      <c r="G54" s="49"/>
      <c r="H54" s="49"/>
      <c r="I54" s="49"/>
      <c r="K54" s="49"/>
      <c r="L54" s="49"/>
      <c r="M54" s="50"/>
      <c r="N54" s="50"/>
      <c r="O54" s="50"/>
      <c r="P54" s="10"/>
      <c r="Q54" s="10"/>
    </row>
    <row r="55" spans="1:34" ht="16" customHeight="1">
      <c r="A55" s="7"/>
      <c r="B55" s="7"/>
      <c r="C55" s="49"/>
      <c r="D55" s="49"/>
      <c r="E55" s="82"/>
      <c r="F55" s="49"/>
      <c r="G55" s="49"/>
      <c r="H55" s="49"/>
      <c r="I55" s="49"/>
      <c r="K55" s="49"/>
      <c r="L55" s="49"/>
      <c r="M55" s="50"/>
      <c r="N55" s="50"/>
      <c r="O55" s="50"/>
      <c r="P55" s="10"/>
      <c r="Q55" s="10"/>
    </row>
    <row r="56" spans="1:34" ht="16" customHeight="1">
      <c r="A56" s="7"/>
      <c r="B56" s="7"/>
      <c r="C56" s="49"/>
      <c r="D56" s="49"/>
      <c r="E56" s="82"/>
      <c r="F56" s="49"/>
      <c r="G56" s="49"/>
      <c r="H56" s="49"/>
      <c r="I56" s="49"/>
      <c r="K56" s="49"/>
      <c r="L56" s="49"/>
      <c r="M56" s="50"/>
      <c r="N56" s="50"/>
      <c r="O56" s="50"/>
      <c r="P56" s="10"/>
      <c r="Q56" s="10"/>
    </row>
    <row r="57" spans="1:34" ht="16" customHeight="1">
      <c r="A57" s="7"/>
      <c r="B57" s="7"/>
      <c r="C57" s="49"/>
      <c r="D57" s="49"/>
      <c r="E57" s="82"/>
      <c r="F57" s="49"/>
      <c r="G57" s="49"/>
      <c r="H57" s="49"/>
      <c r="I57" s="49"/>
      <c r="K57" s="49"/>
      <c r="L57" s="49"/>
      <c r="M57" s="50"/>
      <c r="N57" s="50"/>
      <c r="O57" s="50"/>
      <c r="P57" s="10"/>
      <c r="Q57" s="10"/>
    </row>
    <row r="58" spans="1:34" ht="16" customHeight="1">
      <c r="A58" s="7"/>
      <c r="B58" s="7"/>
      <c r="C58" s="49"/>
      <c r="D58" s="49"/>
      <c r="E58" s="82"/>
      <c r="F58" s="49"/>
      <c r="G58" s="49"/>
      <c r="H58" s="49"/>
      <c r="I58" s="49"/>
      <c r="K58" s="49"/>
      <c r="L58" s="49"/>
      <c r="M58" s="50"/>
      <c r="N58" s="50"/>
      <c r="O58" s="50"/>
      <c r="P58" s="10"/>
      <c r="Q58" s="10"/>
    </row>
    <row r="59" spans="1:34" ht="16" customHeight="1">
      <c r="A59" s="7"/>
      <c r="B59" s="7"/>
      <c r="C59" s="49"/>
      <c r="D59" s="49"/>
      <c r="E59" s="82"/>
      <c r="F59" s="49"/>
      <c r="G59" s="49"/>
      <c r="H59" s="49"/>
      <c r="I59" s="49"/>
      <c r="K59" s="49"/>
      <c r="L59" s="49"/>
      <c r="M59" s="50"/>
      <c r="N59" s="50"/>
      <c r="O59" s="50"/>
      <c r="P59" s="10"/>
      <c r="Q59" s="10"/>
    </row>
    <row r="60" spans="1:34" s="72" customFormat="1" ht="16" customHeight="1">
      <c r="A60" s="7"/>
      <c r="B60" s="7"/>
      <c r="C60" s="49"/>
      <c r="D60" s="49"/>
      <c r="E60" s="82"/>
      <c r="F60" s="49"/>
      <c r="G60" s="49"/>
      <c r="H60" s="49"/>
      <c r="I60" s="49"/>
      <c r="J60" s="49"/>
      <c r="K60" s="49"/>
      <c r="L60" s="49"/>
      <c r="M60" s="50"/>
      <c r="N60" s="50"/>
      <c r="O60" s="50"/>
      <c r="P60" s="10"/>
      <c r="Q60" s="10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79"/>
      <c r="AG60" s="79"/>
      <c r="AH60" s="79"/>
    </row>
    <row r="61" spans="1:34" s="8" customFormat="1" ht="16" customHeight="1">
      <c r="A61" s="7"/>
      <c r="B61" s="7"/>
      <c r="C61" s="49"/>
      <c r="D61" s="49"/>
      <c r="E61" s="82"/>
      <c r="F61" s="49"/>
      <c r="G61" s="49"/>
      <c r="H61" s="49"/>
      <c r="I61" s="49"/>
      <c r="J61" s="49"/>
      <c r="K61" s="49"/>
      <c r="L61" s="49"/>
      <c r="M61" s="50"/>
      <c r="N61" s="50"/>
      <c r="O61" s="50"/>
      <c r="P61" s="10"/>
      <c r="Q61" s="10"/>
    </row>
    <row r="62" spans="1:34" ht="16" customHeight="1">
      <c r="A62" s="7"/>
      <c r="B62" s="7"/>
      <c r="C62" s="49"/>
      <c r="D62" s="49"/>
      <c r="E62" s="82"/>
      <c r="F62" s="49"/>
      <c r="G62" s="49"/>
      <c r="H62" s="49"/>
      <c r="I62" s="49"/>
      <c r="K62" s="49"/>
      <c r="L62" s="49"/>
      <c r="M62" s="50"/>
      <c r="N62" s="50"/>
      <c r="O62" s="50"/>
      <c r="P62" s="10"/>
      <c r="Q62" s="10"/>
      <c r="AF62" s="9"/>
      <c r="AG62" s="9"/>
      <c r="AH62" s="9"/>
    </row>
    <row r="63" spans="1:34" ht="16" customHeight="1">
      <c r="A63" s="7"/>
      <c r="B63" s="7"/>
      <c r="C63" s="49"/>
      <c r="D63" s="49"/>
      <c r="E63" s="82"/>
      <c r="F63" s="49"/>
      <c r="G63" s="49"/>
      <c r="H63" s="49"/>
      <c r="I63" s="49"/>
      <c r="K63" s="49"/>
      <c r="L63" s="49"/>
      <c r="M63" s="50"/>
      <c r="N63" s="50"/>
      <c r="O63" s="50"/>
      <c r="P63" s="10"/>
      <c r="Q63" s="10"/>
    </row>
    <row r="64" spans="1:34" ht="16" customHeight="1">
      <c r="A64" s="7"/>
      <c r="B64" s="7"/>
      <c r="C64" s="49"/>
      <c r="D64" s="49"/>
      <c r="E64" s="82"/>
      <c r="F64" s="49"/>
      <c r="G64" s="49"/>
      <c r="H64" s="49"/>
      <c r="I64" s="49"/>
      <c r="K64" s="49"/>
      <c r="L64" s="49"/>
      <c r="M64" s="50"/>
      <c r="N64" s="50"/>
      <c r="O64" s="50"/>
      <c r="P64" s="10"/>
      <c r="Q64" s="10"/>
    </row>
    <row r="65" spans="1:34" ht="16" customHeight="1">
      <c r="A65" s="7"/>
      <c r="B65" s="7"/>
      <c r="C65" s="49"/>
      <c r="D65" s="49"/>
      <c r="E65" s="82"/>
      <c r="F65" s="49"/>
      <c r="G65" s="49"/>
      <c r="H65" s="49"/>
      <c r="I65" s="49"/>
      <c r="K65" s="49"/>
      <c r="L65" s="49"/>
      <c r="M65" s="50"/>
      <c r="N65" s="50"/>
      <c r="O65" s="50"/>
      <c r="P65" s="10"/>
      <c r="Q65" s="10"/>
    </row>
    <row r="66" spans="1:34" ht="16" customHeight="1">
      <c r="A66" s="7"/>
      <c r="B66" s="7"/>
      <c r="C66" s="49"/>
      <c r="D66" s="49"/>
      <c r="E66" s="82"/>
      <c r="F66" s="49"/>
      <c r="G66" s="49"/>
      <c r="H66" s="49"/>
      <c r="I66" s="49"/>
      <c r="K66" s="49"/>
      <c r="L66" s="49"/>
      <c r="M66" s="50"/>
      <c r="N66" s="50"/>
      <c r="O66" s="50"/>
      <c r="P66" s="10"/>
      <c r="Q66" s="10"/>
    </row>
    <row r="67" spans="1:34" ht="16" customHeight="1">
      <c r="A67" s="7"/>
      <c r="B67" s="7"/>
      <c r="C67" s="49"/>
      <c r="D67" s="49"/>
      <c r="E67" s="82"/>
      <c r="F67" s="49"/>
      <c r="G67" s="49"/>
      <c r="H67" s="49"/>
      <c r="I67" s="49"/>
      <c r="K67" s="49"/>
      <c r="L67" s="49"/>
      <c r="M67" s="50"/>
      <c r="N67" s="50"/>
      <c r="O67" s="50"/>
      <c r="P67" s="10"/>
      <c r="Q67" s="10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</row>
    <row r="68" spans="1:34" ht="16" customHeight="1">
      <c r="A68" s="7"/>
      <c r="B68" s="7"/>
      <c r="C68" s="49"/>
      <c r="D68" s="49"/>
      <c r="E68" s="82"/>
      <c r="F68" s="49"/>
      <c r="G68" s="49"/>
      <c r="H68" s="49"/>
      <c r="I68" s="49"/>
      <c r="K68" s="49"/>
      <c r="L68" s="49"/>
      <c r="M68" s="50"/>
      <c r="N68" s="50"/>
      <c r="O68" s="50"/>
      <c r="P68" s="10"/>
      <c r="Q68" s="10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</row>
    <row r="69" spans="1:34" ht="16" customHeight="1">
      <c r="A69" s="7"/>
      <c r="B69" s="7"/>
      <c r="C69" s="49"/>
      <c r="D69" s="49"/>
      <c r="E69" s="82"/>
      <c r="F69" s="49"/>
      <c r="G69" s="49"/>
      <c r="H69" s="49"/>
      <c r="I69" s="49"/>
      <c r="K69" s="49"/>
      <c r="L69" s="49"/>
      <c r="M69" s="50"/>
      <c r="N69" s="50"/>
      <c r="O69" s="50"/>
      <c r="P69" s="10"/>
      <c r="Q69" s="10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</row>
    <row r="70" spans="1:34" ht="16" customHeight="1">
      <c r="A70" s="7"/>
      <c r="B70" s="7"/>
      <c r="C70" s="49"/>
      <c r="D70" s="49"/>
      <c r="E70" s="82"/>
      <c r="F70" s="49"/>
      <c r="G70" s="49"/>
      <c r="H70" s="49"/>
      <c r="I70" s="49"/>
      <c r="K70" s="49"/>
      <c r="L70" s="49"/>
      <c r="M70" s="50"/>
      <c r="N70" s="50"/>
      <c r="O70" s="50"/>
      <c r="P70" s="10"/>
      <c r="Q70" s="10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</row>
    <row r="71" spans="1:34" ht="16" customHeight="1">
      <c r="A71" s="7"/>
      <c r="B71" s="7"/>
      <c r="C71" s="49"/>
      <c r="D71" s="49"/>
      <c r="E71" s="82"/>
      <c r="F71" s="49"/>
      <c r="G71" s="49"/>
      <c r="H71" s="49"/>
      <c r="I71" s="49"/>
      <c r="K71" s="49"/>
      <c r="L71" s="49"/>
      <c r="M71" s="50"/>
      <c r="N71" s="50"/>
      <c r="O71" s="50"/>
      <c r="P71" s="10"/>
      <c r="Q71" s="10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</row>
    <row r="72" spans="1:34" ht="16" customHeight="1">
      <c r="A72" s="7"/>
      <c r="B72" s="7"/>
      <c r="C72" s="49"/>
      <c r="D72" s="49"/>
      <c r="E72" s="82"/>
      <c r="F72" s="49"/>
      <c r="G72" s="49"/>
      <c r="H72" s="49"/>
      <c r="I72" s="49"/>
      <c r="K72" s="49"/>
      <c r="L72" s="49"/>
      <c r="M72" s="50"/>
      <c r="N72" s="50"/>
      <c r="O72" s="50"/>
      <c r="P72" s="10"/>
      <c r="Q72" s="10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</row>
    <row r="73" spans="1:34" ht="16" customHeight="1">
      <c r="A73" s="7"/>
      <c r="B73" s="7"/>
      <c r="C73" s="49"/>
      <c r="D73" s="49"/>
      <c r="E73" s="82"/>
      <c r="F73" s="49"/>
      <c r="G73" s="49"/>
      <c r="H73" s="49"/>
      <c r="I73" s="49"/>
      <c r="K73" s="49"/>
      <c r="L73" s="49"/>
      <c r="M73" s="50"/>
      <c r="N73" s="50"/>
      <c r="O73" s="50"/>
      <c r="P73" s="10"/>
      <c r="Q73" s="10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</row>
    <row r="74" spans="1:34" ht="16" customHeight="1">
      <c r="A74" s="7"/>
      <c r="B74" s="7"/>
      <c r="C74" s="49"/>
      <c r="D74" s="49"/>
      <c r="E74" s="82"/>
      <c r="F74" s="49"/>
      <c r="G74" s="49"/>
      <c r="H74" s="49"/>
      <c r="I74" s="49"/>
      <c r="K74" s="49"/>
      <c r="L74" s="49"/>
      <c r="M74" s="50"/>
      <c r="N74" s="50"/>
      <c r="O74" s="50"/>
      <c r="P74" s="10"/>
      <c r="Q74" s="10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</row>
    <row r="75" spans="1:34" ht="16" customHeight="1">
      <c r="A75" s="7"/>
      <c r="B75" s="7"/>
      <c r="C75" s="49"/>
      <c r="D75" s="49"/>
      <c r="E75" s="82"/>
      <c r="F75" s="49"/>
      <c r="G75" s="49"/>
      <c r="H75" s="49"/>
      <c r="I75" s="49"/>
      <c r="K75" s="49"/>
      <c r="L75" s="49"/>
      <c r="M75" s="50"/>
      <c r="N75" s="50"/>
      <c r="O75" s="50"/>
      <c r="P75" s="10"/>
      <c r="Q75" s="10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</row>
    <row r="76" spans="1:34" ht="16" customHeight="1">
      <c r="A76" s="7"/>
      <c r="B76" s="7"/>
      <c r="C76" s="49"/>
      <c r="D76" s="49"/>
      <c r="E76" s="82"/>
      <c r="F76" s="49"/>
      <c r="G76" s="49"/>
      <c r="H76" s="49"/>
      <c r="I76" s="49"/>
      <c r="K76" s="49"/>
      <c r="L76" s="49"/>
      <c r="M76" s="50"/>
      <c r="N76" s="50"/>
      <c r="O76" s="50"/>
      <c r="P76" s="10"/>
      <c r="Q76" s="10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</row>
    <row r="77" spans="1:34" ht="16" customHeight="1">
      <c r="A77" s="7"/>
      <c r="B77" s="7"/>
      <c r="C77" s="49"/>
      <c r="D77" s="49"/>
      <c r="E77" s="82"/>
      <c r="F77" s="49"/>
      <c r="G77" s="49"/>
      <c r="H77" s="49"/>
      <c r="I77" s="49"/>
      <c r="K77" s="49"/>
      <c r="L77" s="49"/>
      <c r="M77" s="50"/>
      <c r="N77" s="50"/>
      <c r="O77" s="50"/>
      <c r="P77" s="10"/>
      <c r="Q77" s="10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</row>
    <row r="78" spans="1:34" ht="16" customHeight="1">
      <c r="A78" s="7"/>
      <c r="B78" s="7"/>
      <c r="C78" s="49"/>
      <c r="D78" s="49"/>
      <c r="E78" s="82"/>
      <c r="F78" s="49"/>
      <c r="G78" s="49"/>
      <c r="H78" s="49"/>
      <c r="I78" s="49"/>
      <c r="K78" s="49"/>
      <c r="L78" s="49"/>
      <c r="M78" s="50"/>
      <c r="N78" s="50"/>
      <c r="O78" s="50"/>
      <c r="P78" s="10"/>
      <c r="Q78" s="10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</row>
    <row r="79" spans="1:34" ht="16" customHeight="1">
      <c r="A79" s="7"/>
      <c r="B79" s="7"/>
      <c r="C79" s="49"/>
      <c r="D79" s="49"/>
      <c r="E79" s="82"/>
      <c r="F79" s="49"/>
      <c r="G79" s="49"/>
      <c r="H79" s="49"/>
      <c r="I79" s="49"/>
      <c r="K79" s="49"/>
      <c r="L79" s="49"/>
      <c r="M79" s="50"/>
      <c r="N79" s="50"/>
      <c r="O79" s="50"/>
      <c r="P79" s="10"/>
      <c r="Q79" s="10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</row>
    <row r="80" spans="1:34" ht="16" customHeight="1">
      <c r="A80" s="7"/>
      <c r="B80" s="7"/>
      <c r="C80" s="49"/>
      <c r="D80" s="49"/>
      <c r="E80" s="82"/>
      <c r="F80" s="49"/>
      <c r="G80" s="49"/>
      <c r="H80" s="49"/>
      <c r="I80" s="49"/>
      <c r="K80" s="49"/>
      <c r="L80" s="49"/>
      <c r="M80" s="50"/>
      <c r="N80" s="50"/>
      <c r="O80" s="50"/>
      <c r="P80" s="10"/>
      <c r="Q80" s="10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</row>
    <row r="81" spans="1:34" ht="16" customHeight="1">
      <c r="A81" s="7"/>
      <c r="B81" s="7"/>
      <c r="C81" s="49"/>
      <c r="D81" s="49"/>
      <c r="E81" s="82"/>
      <c r="F81" s="49"/>
      <c r="G81" s="49"/>
      <c r="H81" s="49"/>
      <c r="I81" s="49"/>
      <c r="K81" s="49"/>
      <c r="L81" s="49"/>
      <c r="M81" s="50"/>
      <c r="N81" s="50"/>
      <c r="O81" s="50"/>
      <c r="P81" s="10"/>
      <c r="Q81" s="10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</row>
    <row r="82" spans="1:34" ht="16" customHeight="1">
      <c r="A82" s="7"/>
      <c r="B82" s="7"/>
      <c r="C82" s="49"/>
      <c r="D82" s="49"/>
      <c r="E82" s="82"/>
      <c r="F82" s="49"/>
      <c r="G82" s="49"/>
      <c r="H82" s="49"/>
      <c r="I82" s="49"/>
      <c r="K82" s="49"/>
      <c r="L82" s="49"/>
      <c r="M82" s="50"/>
      <c r="N82" s="50"/>
      <c r="O82" s="50"/>
      <c r="P82" s="10"/>
      <c r="Q82" s="10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</row>
    <row r="83" spans="1:34" ht="16" customHeight="1">
      <c r="A83" s="7"/>
      <c r="B83" s="7"/>
      <c r="C83" s="49"/>
      <c r="D83" s="49"/>
      <c r="E83" s="82"/>
      <c r="F83" s="49"/>
      <c r="G83" s="49"/>
      <c r="H83" s="49"/>
      <c r="I83" s="49"/>
      <c r="K83" s="49"/>
      <c r="L83" s="49"/>
      <c r="M83" s="50"/>
      <c r="N83" s="50"/>
      <c r="O83" s="50"/>
      <c r="P83" s="10"/>
      <c r="Q83" s="10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</row>
    <row r="84" spans="1:34" ht="16" customHeight="1">
      <c r="A84" s="7"/>
      <c r="B84" s="7"/>
      <c r="C84" s="49"/>
      <c r="D84" s="49"/>
      <c r="E84" s="82"/>
      <c r="F84" s="49"/>
      <c r="G84" s="49"/>
      <c r="H84" s="49"/>
      <c r="I84" s="49"/>
      <c r="K84" s="49"/>
      <c r="L84" s="49"/>
      <c r="M84" s="50"/>
      <c r="N84" s="50"/>
      <c r="O84" s="50"/>
      <c r="P84" s="10"/>
      <c r="Q84" s="10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</row>
    <row r="85" spans="1:34" ht="16" customHeight="1">
      <c r="A85" s="7"/>
      <c r="B85" s="7"/>
      <c r="C85" s="49"/>
      <c r="D85" s="49"/>
      <c r="E85" s="82"/>
      <c r="F85" s="49"/>
      <c r="G85" s="49"/>
      <c r="H85" s="49"/>
      <c r="I85" s="49"/>
      <c r="K85" s="49"/>
      <c r="L85" s="49"/>
      <c r="M85" s="50"/>
      <c r="N85" s="50"/>
      <c r="O85" s="50"/>
      <c r="P85" s="10"/>
      <c r="Q85" s="10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</row>
    <row r="86" spans="1:34" ht="16" customHeight="1">
      <c r="A86" s="7"/>
      <c r="B86" s="7"/>
      <c r="C86" s="49"/>
      <c r="D86" s="49"/>
      <c r="E86" s="82"/>
      <c r="F86" s="49"/>
      <c r="G86" s="49"/>
      <c r="H86" s="49"/>
      <c r="I86" s="49"/>
      <c r="K86" s="49"/>
      <c r="L86" s="49"/>
      <c r="M86" s="50"/>
      <c r="N86" s="50"/>
      <c r="O86" s="50"/>
      <c r="P86" s="10"/>
      <c r="Q86" s="10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</row>
    <row r="87" spans="1:34" ht="16" customHeight="1">
      <c r="A87" s="7"/>
      <c r="B87" s="7"/>
      <c r="C87" s="49"/>
      <c r="D87" s="49"/>
      <c r="E87" s="82"/>
      <c r="F87" s="49"/>
      <c r="G87" s="49"/>
      <c r="H87" s="49"/>
      <c r="I87" s="49"/>
      <c r="K87" s="49"/>
      <c r="L87" s="49"/>
      <c r="M87" s="50"/>
      <c r="N87" s="50"/>
      <c r="O87" s="50"/>
      <c r="P87" s="10"/>
      <c r="Q87" s="10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1:34" ht="16" customHeight="1">
      <c r="A88" s="7"/>
      <c r="B88" s="7"/>
      <c r="C88" s="49"/>
      <c r="D88" s="49"/>
      <c r="E88" s="82"/>
      <c r="F88" s="49"/>
      <c r="G88" s="49"/>
      <c r="H88" s="49"/>
      <c r="I88" s="49"/>
      <c r="K88" s="49"/>
      <c r="L88" s="49"/>
      <c r="M88" s="50"/>
      <c r="N88" s="50"/>
      <c r="O88" s="50"/>
      <c r="P88" s="10"/>
      <c r="Q88" s="10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</row>
    <row r="89" spans="1:34" ht="16" customHeight="1">
      <c r="A89" s="7"/>
      <c r="B89" s="7"/>
      <c r="C89" s="49"/>
      <c r="D89" s="49"/>
      <c r="E89" s="82"/>
      <c r="F89" s="49"/>
      <c r="G89" s="49"/>
      <c r="H89" s="49"/>
      <c r="I89" s="49"/>
      <c r="K89" s="49"/>
      <c r="L89" s="49"/>
      <c r="M89" s="50"/>
      <c r="N89" s="50"/>
      <c r="O89" s="50"/>
      <c r="P89" s="10"/>
      <c r="Q89" s="10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1:34" ht="16" customHeight="1">
      <c r="A90" s="7"/>
      <c r="B90" s="7"/>
      <c r="C90" s="49"/>
      <c r="D90" s="49"/>
      <c r="E90" s="82"/>
      <c r="F90" s="49"/>
      <c r="G90" s="49"/>
      <c r="H90" s="49"/>
      <c r="I90" s="49"/>
      <c r="K90" s="49"/>
      <c r="L90" s="49"/>
      <c r="M90" s="50"/>
      <c r="N90" s="50"/>
      <c r="O90" s="50"/>
      <c r="P90" s="10"/>
      <c r="Q90" s="10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</row>
    <row r="91" spans="1:34" ht="16" customHeight="1">
      <c r="A91" s="7"/>
      <c r="B91" s="7"/>
      <c r="C91" s="49"/>
      <c r="D91" s="49"/>
      <c r="E91" s="82"/>
      <c r="F91" s="49"/>
      <c r="G91" s="49"/>
      <c r="H91" s="49"/>
      <c r="I91" s="49"/>
      <c r="K91" s="49"/>
      <c r="L91" s="49"/>
      <c r="M91" s="50"/>
      <c r="N91" s="50"/>
      <c r="O91" s="50"/>
      <c r="P91" s="10"/>
      <c r="Q91" s="10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</row>
    <row r="92" spans="1:34" ht="16" customHeight="1">
      <c r="A92" s="7"/>
      <c r="B92" s="7"/>
      <c r="C92" s="49"/>
      <c r="D92" s="49"/>
      <c r="E92" s="82"/>
      <c r="F92" s="49"/>
      <c r="G92" s="49"/>
      <c r="H92" s="49"/>
      <c r="I92" s="49"/>
      <c r="K92" s="49"/>
      <c r="L92" s="49"/>
      <c r="M92" s="50"/>
      <c r="N92" s="50"/>
      <c r="O92" s="50"/>
      <c r="P92" s="10"/>
      <c r="Q92" s="10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</row>
    <row r="93" spans="1:34" ht="16" customHeight="1">
      <c r="A93" s="7"/>
      <c r="B93" s="7"/>
      <c r="C93" s="49"/>
      <c r="D93" s="49"/>
      <c r="E93" s="82"/>
      <c r="F93" s="49"/>
      <c r="G93" s="49"/>
      <c r="H93" s="49"/>
      <c r="I93" s="49"/>
      <c r="K93" s="49"/>
      <c r="L93" s="49"/>
      <c r="M93" s="50"/>
      <c r="N93" s="50"/>
      <c r="O93" s="50"/>
      <c r="P93" s="10"/>
      <c r="Q93" s="10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</row>
    <row r="94" spans="1:34" ht="16" customHeight="1">
      <c r="A94" s="7"/>
      <c r="B94" s="7"/>
      <c r="C94" s="49"/>
      <c r="D94" s="49"/>
      <c r="E94" s="82"/>
      <c r="F94" s="49"/>
      <c r="G94" s="49"/>
      <c r="H94" s="49"/>
      <c r="I94" s="49"/>
      <c r="K94" s="49"/>
      <c r="L94" s="49"/>
      <c r="M94" s="50"/>
      <c r="N94" s="50"/>
      <c r="O94" s="50"/>
      <c r="P94" s="10"/>
      <c r="Q94" s="10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</row>
    <row r="95" spans="1:34" ht="16" customHeight="1">
      <c r="A95" s="7"/>
      <c r="B95" s="7"/>
      <c r="C95" s="49"/>
      <c r="D95" s="49"/>
      <c r="E95" s="82"/>
      <c r="F95" s="49"/>
      <c r="G95" s="49"/>
      <c r="H95" s="49"/>
      <c r="I95" s="49"/>
      <c r="K95" s="49"/>
      <c r="L95" s="49"/>
      <c r="M95" s="50"/>
      <c r="N95" s="50"/>
      <c r="O95" s="50"/>
      <c r="P95" s="10"/>
      <c r="Q95" s="10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</row>
    <row r="96" spans="1:34" ht="16" customHeight="1">
      <c r="A96" s="7"/>
      <c r="B96" s="7"/>
      <c r="C96" s="49"/>
      <c r="D96" s="49"/>
      <c r="E96" s="82"/>
      <c r="F96" s="49"/>
      <c r="G96" s="49"/>
      <c r="H96" s="49"/>
      <c r="I96" s="49"/>
      <c r="K96" s="49"/>
      <c r="L96" s="49"/>
      <c r="M96" s="50"/>
      <c r="N96" s="50"/>
      <c r="O96" s="50"/>
      <c r="P96" s="10"/>
      <c r="Q96" s="10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</row>
    <row r="97" spans="1:34" ht="16" customHeight="1">
      <c r="A97" s="7"/>
      <c r="B97" s="7"/>
      <c r="C97" s="49"/>
      <c r="D97" s="49"/>
      <c r="E97" s="82"/>
      <c r="F97" s="49"/>
      <c r="G97" s="49"/>
      <c r="H97" s="49"/>
      <c r="I97" s="49"/>
      <c r="K97" s="49"/>
      <c r="L97" s="49"/>
      <c r="M97" s="50"/>
      <c r="N97" s="50"/>
      <c r="O97" s="50"/>
      <c r="P97" s="10"/>
      <c r="Q97" s="10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</row>
    <row r="98" spans="1:34" ht="16" customHeight="1">
      <c r="A98" s="7"/>
      <c r="B98" s="7"/>
      <c r="C98" s="49"/>
      <c r="D98" s="49"/>
      <c r="E98" s="82"/>
      <c r="F98" s="49"/>
      <c r="G98" s="49"/>
      <c r="H98" s="49"/>
      <c r="I98" s="49"/>
      <c r="K98" s="49"/>
      <c r="L98" s="49"/>
      <c r="M98" s="50"/>
      <c r="N98" s="50"/>
      <c r="O98" s="50"/>
      <c r="P98" s="10"/>
      <c r="Q98" s="10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</row>
    <row r="99" spans="1:34" ht="16" customHeight="1">
      <c r="A99" s="7"/>
      <c r="B99" s="7"/>
      <c r="C99" s="49"/>
      <c r="D99" s="49"/>
      <c r="E99" s="82"/>
      <c r="F99" s="49"/>
      <c r="G99" s="49"/>
      <c r="H99" s="49"/>
      <c r="I99" s="49"/>
      <c r="K99" s="49"/>
      <c r="L99" s="49"/>
      <c r="M99" s="50"/>
      <c r="N99" s="50"/>
      <c r="O99" s="50"/>
      <c r="P99" s="10"/>
      <c r="Q99" s="10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</row>
    <row r="100" spans="1:34" ht="16" customHeight="1">
      <c r="M100" s="50"/>
      <c r="N100" s="50"/>
      <c r="O100" s="50"/>
      <c r="P100" s="10"/>
      <c r="Q100" s="10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</row>
    <row r="101" spans="1:34" ht="16" customHeight="1">
      <c r="M101" s="50"/>
      <c r="N101" s="50"/>
      <c r="O101" s="50"/>
      <c r="P101" s="10"/>
      <c r="Q101" s="10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</row>
    <row r="102" spans="1:34" ht="16" customHeight="1">
      <c r="M102" s="50"/>
      <c r="N102" s="50"/>
      <c r="O102" s="50"/>
      <c r="P102" s="10"/>
      <c r="Q102" s="10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</row>
    <row r="103" spans="1:34" ht="16" customHeight="1">
      <c r="M103" s="50"/>
      <c r="N103" s="50"/>
      <c r="O103" s="50"/>
      <c r="P103" s="10"/>
      <c r="Q103" s="10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</row>
    <row r="104" spans="1:34" ht="16" customHeight="1">
      <c r="M104" s="50"/>
      <c r="N104" s="50"/>
      <c r="O104" s="50"/>
      <c r="P104" s="10"/>
      <c r="Q104" s="10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9FFBA-177D-40B1-80B4-4D144E7CFF66}">
  <dimension ref="A1:B49"/>
  <sheetViews>
    <sheetView zoomScale="130" zoomScaleNormal="130" workbookViewId="0">
      <selection activeCell="B18" sqref="B18"/>
    </sheetView>
  </sheetViews>
  <sheetFormatPr baseColWidth="10" defaultColWidth="8.83203125" defaultRowHeight="13"/>
  <cols>
    <col min="1" max="1" width="24.6640625" style="337" customWidth="1"/>
    <col min="2" max="2" width="109.83203125" customWidth="1"/>
  </cols>
  <sheetData>
    <row r="1" spans="1:2" ht="14" thickBot="1"/>
    <row r="2" spans="1:2" ht="17.25" customHeight="1">
      <c r="A2" s="345" t="s">
        <v>48</v>
      </c>
      <c r="B2" s="340"/>
    </row>
    <row r="3" spans="1:2" ht="17.25" customHeight="1">
      <c r="A3" s="346"/>
      <c r="B3" s="341" t="s">
        <v>178</v>
      </c>
    </row>
    <row r="4" spans="1:2" ht="17.25" customHeight="1">
      <c r="A4" s="346"/>
      <c r="B4" s="341" t="s">
        <v>179</v>
      </c>
    </row>
    <row r="5" spans="1:2" ht="17.25" customHeight="1">
      <c r="A5" s="346"/>
      <c r="B5" s="342" t="s">
        <v>196</v>
      </c>
    </row>
    <row r="6" spans="1:2" ht="17.25" customHeight="1">
      <c r="A6" s="346"/>
      <c r="B6" s="342" t="s">
        <v>197</v>
      </c>
    </row>
    <row r="7" spans="1:2" ht="17.25" customHeight="1">
      <c r="A7" s="346"/>
      <c r="B7" s="342" t="s">
        <v>195</v>
      </c>
    </row>
    <row r="8" spans="1:2" ht="17.25" customHeight="1" thickBot="1">
      <c r="A8" s="347"/>
      <c r="B8" s="343"/>
    </row>
    <row r="9" spans="1:2" ht="17.25" customHeight="1">
      <c r="A9" s="345" t="s">
        <v>49</v>
      </c>
      <c r="B9" s="340"/>
    </row>
    <row r="10" spans="1:2" ht="17.25" customHeight="1">
      <c r="A10" s="346"/>
      <c r="B10" s="342" t="s">
        <v>180</v>
      </c>
    </row>
    <row r="11" spans="1:2" ht="17.25" customHeight="1">
      <c r="A11" s="346"/>
      <c r="B11" s="342" t="s">
        <v>206</v>
      </c>
    </row>
    <row r="12" spans="1:2" ht="17.25" customHeight="1">
      <c r="A12" s="346"/>
      <c r="B12" s="342" t="s">
        <v>207</v>
      </c>
    </row>
    <row r="13" spans="1:2" ht="17.25" customHeight="1">
      <c r="A13" s="346"/>
      <c r="B13" s="341" t="s">
        <v>181</v>
      </c>
    </row>
    <row r="14" spans="1:2" ht="17.25" customHeight="1">
      <c r="A14" s="346"/>
      <c r="B14" s="342" t="s">
        <v>194</v>
      </c>
    </row>
    <row r="15" spans="1:2" ht="17.25" customHeight="1">
      <c r="A15" s="346"/>
      <c r="B15" s="342" t="s">
        <v>212</v>
      </c>
    </row>
    <row r="16" spans="1:2" ht="17.25" customHeight="1" thickBot="1">
      <c r="A16" s="346"/>
      <c r="B16" s="342"/>
    </row>
    <row r="17" spans="1:2" ht="17.25" customHeight="1">
      <c r="A17" s="358" t="s">
        <v>50</v>
      </c>
      <c r="B17" s="360"/>
    </row>
    <row r="18" spans="1:2" ht="17.25" customHeight="1">
      <c r="A18" s="359"/>
      <c r="B18" s="361" t="s">
        <v>182</v>
      </c>
    </row>
    <row r="19" spans="1:2" ht="17.25" customHeight="1">
      <c r="A19" s="359"/>
      <c r="B19" s="362" t="s">
        <v>198</v>
      </c>
    </row>
    <row r="20" spans="1:2" ht="17.25" customHeight="1">
      <c r="A20" s="359"/>
      <c r="B20" s="362" t="s">
        <v>211</v>
      </c>
    </row>
    <row r="21" spans="1:2" ht="17.25" customHeight="1">
      <c r="A21" s="359"/>
      <c r="B21" s="362" t="s">
        <v>212</v>
      </c>
    </row>
    <row r="22" spans="1:2" ht="17.25" customHeight="1">
      <c r="A22" s="359"/>
      <c r="B22" s="361" t="s">
        <v>183</v>
      </c>
    </row>
    <row r="23" spans="1:2" ht="17.25" customHeight="1">
      <c r="A23" s="359"/>
      <c r="B23" s="362" t="s">
        <v>184</v>
      </c>
    </row>
    <row r="24" spans="1:2" ht="17.25" customHeight="1">
      <c r="A24" s="356"/>
      <c r="B24" s="362" t="s">
        <v>208</v>
      </c>
    </row>
    <row r="25" spans="1:2" ht="17.25" customHeight="1" thickBot="1">
      <c r="A25" s="359"/>
      <c r="B25" s="363"/>
    </row>
    <row r="26" spans="1:2" ht="17.25" customHeight="1">
      <c r="A26" s="358" t="s">
        <v>51</v>
      </c>
      <c r="B26" s="360"/>
    </row>
    <row r="27" spans="1:2" ht="17.25" customHeight="1">
      <c r="A27" s="359"/>
      <c r="B27" s="361" t="s">
        <v>182</v>
      </c>
    </row>
    <row r="28" spans="1:2" ht="17.25" customHeight="1">
      <c r="A28" s="359"/>
      <c r="B28" s="362" t="s">
        <v>198</v>
      </c>
    </row>
    <row r="29" spans="1:2" ht="17.25" customHeight="1">
      <c r="A29" s="359"/>
      <c r="B29" s="362" t="s">
        <v>211</v>
      </c>
    </row>
    <row r="30" spans="1:2" ht="17.25" customHeight="1">
      <c r="A30" s="359"/>
      <c r="B30" s="362" t="s">
        <v>212</v>
      </c>
    </row>
    <row r="31" spans="1:2" ht="17.25" customHeight="1">
      <c r="A31" s="359"/>
      <c r="B31" s="361" t="s">
        <v>183</v>
      </c>
    </row>
    <row r="32" spans="1:2" ht="17.25" customHeight="1">
      <c r="A32" s="359"/>
      <c r="B32" s="361" t="s">
        <v>184</v>
      </c>
    </row>
    <row r="33" spans="1:2" ht="17.25" customHeight="1">
      <c r="A33" s="359"/>
      <c r="B33" s="362" t="s">
        <v>209</v>
      </c>
    </row>
    <row r="34" spans="1:2" ht="17.25" customHeight="1" thickBot="1">
      <c r="A34" s="356"/>
      <c r="B34" s="363"/>
    </row>
    <row r="35" spans="1:2" ht="17.25" customHeight="1">
      <c r="A35" s="359" t="s">
        <v>52</v>
      </c>
      <c r="B35" s="360"/>
    </row>
    <row r="36" spans="1:2" ht="17.25" customHeight="1">
      <c r="A36" s="359"/>
      <c r="B36" s="361" t="s">
        <v>185</v>
      </c>
    </row>
    <row r="37" spans="1:2" ht="17.25" customHeight="1">
      <c r="A37" s="359"/>
      <c r="B37" s="362" t="s">
        <v>210</v>
      </c>
    </row>
    <row r="38" spans="1:2" ht="17.25" customHeight="1" thickBot="1">
      <c r="A38" s="356"/>
      <c r="B38" s="363"/>
    </row>
    <row r="39" spans="1:2" ht="17.25" customHeight="1">
      <c r="A39" s="346" t="s">
        <v>53</v>
      </c>
      <c r="B39" s="340"/>
    </row>
    <row r="40" spans="1:2" ht="17.25" customHeight="1">
      <c r="A40" s="346"/>
      <c r="B40" s="342" t="s">
        <v>199</v>
      </c>
    </row>
    <row r="41" spans="1:2" ht="17.25" customHeight="1">
      <c r="A41" s="346"/>
      <c r="B41" s="342" t="s">
        <v>200</v>
      </c>
    </row>
    <row r="42" spans="1:2" ht="17.25" customHeight="1" thickBot="1">
      <c r="A42" s="347"/>
      <c r="B42" s="344"/>
    </row>
    <row r="43" spans="1:2" ht="17.25" customHeight="1">
      <c r="A43" s="356"/>
      <c r="B43" s="357"/>
    </row>
    <row r="44" spans="1:2" ht="14.25" customHeight="1"/>
    <row r="45" spans="1:2" ht="14.25" customHeight="1"/>
    <row r="46" spans="1:2" ht="14.25" customHeight="1"/>
    <row r="47" spans="1:2" ht="14.25" customHeight="1"/>
    <row r="48" spans="1:2" ht="14.25" customHeight="1"/>
    <row r="49" ht="14.25" customHeight="1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50FE3CF5C6914E8E6067F006322BEE" ma:contentTypeVersion="16" ma:contentTypeDescription="Create a new document." ma:contentTypeScope="" ma:versionID="b9eb6c7fc5f16c4301f5d21b0ee7594c">
  <xsd:schema xmlns:xsd="http://www.w3.org/2001/XMLSchema" xmlns:xs="http://www.w3.org/2001/XMLSchema" xmlns:p="http://schemas.microsoft.com/office/2006/metadata/properties" xmlns:ns2="37024962-1aa8-4a0e-bcc4-2052b0132858" xmlns:ns3="bbe29a26-4ba2-44fb-9ebd-4f0032c7f13a" targetNamespace="http://schemas.microsoft.com/office/2006/metadata/properties" ma:root="true" ma:fieldsID="5fd337e81635d8a74a9eaf92e69cb0a4" ns2:_="" ns3:_="">
    <xsd:import namespace="37024962-1aa8-4a0e-bcc4-2052b0132858"/>
    <xsd:import namespace="bbe29a26-4ba2-44fb-9ebd-4f0032c7f1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24962-1aa8-4a0e-bcc4-2052b0132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25e52a8-c8f1-46e2-8f82-f219af995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e29a26-4ba2-44fb-9ebd-4f0032c7f13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34508f9-cc6b-4a84-84e4-467216a896b2}" ma:internalName="TaxCatchAll" ma:showField="CatchAllData" ma:web="bbe29a26-4ba2-44fb-9ebd-4f0032c7f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024962-1aa8-4a0e-bcc4-2052b0132858">
      <Terms xmlns="http://schemas.microsoft.com/office/infopath/2007/PartnerControls"/>
    </lcf76f155ced4ddcb4097134ff3c332f>
    <TaxCatchAll xmlns="bbe29a26-4ba2-44fb-9ebd-4f0032c7f13a" xsi:nil="true"/>
  </documentManagement>
</p:properties>
</file>

<file path=customXml/itemProps1.xml><?xml version="1.0" encoding="utf-8"?>
<ds:datastoreItem xmlns:ds="http://schemas.openxmlformats.org/officeDocument/2006/customXml" ds:itemID="{65FFAC16-7F6A-4D50-AA20-11C3E16ACA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52E3E5-EDA4-4FC4-AB2F-0C9CA3EF80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024962-1aa8-4a0e-bcc4-2052b0132858"/>
    <ds:schemaRef ds:uri="bbe29a26-4ba2-44fb-9ebd-4f0032c7f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4A8F2F-D73D-4EF3-99EB-7814FF9D7E4C}">
  <ds:schemaRefs>
    <ds:schemaRef ds:uri="http://purl.org/dc/terms/"/>
    <ds:schemaRef ds:uri="http://purl.org/dc/elements/1.1/"/>
    <ds:schemaRef ds:uri="http://schemas.microsoft.com/office/2006/documentManagement/types"/>
    <ds:schemaRef ds:uri="bbe29a26-4ba2-44fb-9ebd-4f0032c7f13a"/>
    <ds:schemaRef ds:uri="http://www.w3.org/XML/1998/namespace"/>
    <ds:schemaRef ds:uri="37024962-1aa8-4a0e-bcc4-2052b013285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11</vt:i4>
      </vt:variant>
    </vt:vector>
  </HeadingPairs>
  <TitlesOfParts>
    <vt:vector size="20" baseType="lpstr">
      <vt:lpstr>COST SUMMARY</vt:lpstr>
      <vt:lpstr>GENERAL</vt:lpstr>
      <vt:lpstr>KICKOFF</vt:lpstr>
      <vt:lpstr>INITIALIZE</vt:lpstr>
      <vt:lpstr>OPTIMIZE</vt:lpstr>
      <vt:lpstr>STAFF INFRASTRUCTURE</vt:lpstr>
      <vt:lpstr>PROJECT MANAGEMENT</vt:lpstr>
      <vt:lpstr>EXTRAS</vt:lpstr>
      <vt:lpstr>CRITERIA</vt:lpstr>
      <vt:lpstr>GENERAL!Print_Area</vt:lpstr>
      <vt:lpstr>INITIALIZE!Print_Area</vt:lpstr>
      <vt:lpstr>KICKOFF!Print_Area</vt:lpstr>
      <vt:lpstr>OPTIMIZE!Print_Area</vt:lpstr>
      <vt:lpstr>'PROJECT MANAGEMENT'!Print_Area</vt:lpstr>
      <vt:lpstr>'STAFF INFRASTRUCTURE'!Print_Area</vt:lpstr>
      <vt:lpstr>GENERAL!Print_Titles</vt:lpstr>
      <vt:lpstr>INITIALIZE!Print_Titles</vt:lpstr>
      <vt:lpstr>KICKOFF!Print_Titles</vt:lpstr>
      <vt:lpstr>OPTIMIZE!Print_Titles</vt:lpstr>
      <vt:lpstr>'STAFF INFRASTRUCTURE'!Print_Titles</vt:lpstr>
    </vt:vector>
  </TitlesOfParts>
  <Manager/>
  <Company>Lyric Theatre Hammersmith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 Staff</dc:creator>
  <cp:keywords/>
  <dc:description/>
  <cp:lastModifiedBy>Roderick Lee</cp:lastModifiedBy>
  <cp:revision/>
  <dcterms:created xsi:type="dcterms:W3CDTF">1996-09-17T17:09:39Z</dcterms:created>
  <dcterms:modified xsi:type="dcterms:W3CDTF">2026-01-21T13:11:07Z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0x010100FD50FE3CF5C6914E8E6067F006322BEE</vt:lpwstr>
  </property>
  <property fmtid="{D5CDD505-2E9C-101B-9397-08002B2CF9AE}" pid="3" name="Order">
    <vt:r8>1133600</vt:r8>
  </property>
  <property fmtid="{D5CDD505-2E9C-101B-9397-08002B2CF9AE}" pid="4" name="MediaServiceImageTags">
    <vt:lpwstr/>
  </property>
</Properties>
</file>